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91" documentId="13_ncr:1_{F6CB121F-512D-4AA6-A0C1-0FB36C537598}" xr6:coauthVersionLast="47" xr6:coauthVersionMax="47" xr10:uidLastSave="{78F4CBD2-267B-442E-959E-D3A7E03C8682}"/>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5" i="1"/>
  <c r="G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J3" i="1"/>
  <c r="J4" i="1"/>
  <c r="J5" i="1"/>
  <c r="J6" i="1"/>
  <c r="J7" i="1"/>
  <c r="J8" i="1"/>
  <c r="J9" i="1"/>
  <c r="J10" i="1"/>
  <c r="J11" i="1"/>
  <c r="J12" i="1"/>
  <c r="J13" i="1"/>
  <c r="J14"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<sst xmlns="http://schemas.openxmlformats.org/spreadsheetml/2006/main" count="178605" uniqueCount="39088">
  <si>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</si>
  <si>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</si>
  <si>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</si>
  <si>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</si>
  <si>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</si>
  <si>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</si>
  <si>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</si>
  <si>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</si>
  <si>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</si>
  <si>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</si>
  <si>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</si>
  <si>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</si>
  <si>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</si>
  <si>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</si>
  <si>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</si>
  <si>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</si>
  <si>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</si>
  <si>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</si>
  <si>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</si>
  <si>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</si>
  <si>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</si>
  <si>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</si>
  <si>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</si>
  <si>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</si>
  <si>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</si>
  <si>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</si>
  <si>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</si>
  <si>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</si>
  <si>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</si>
  <si>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</si>
  <si>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</si>
  <si>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</si>
  <si>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</si>
  <si>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</si>
  <si>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</si>
  <si>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</si>
  <si>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</si>
  <si>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</si>
  <si>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</si>
  <si>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</si>
  <si>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</si>
  <si>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</si>
  <si>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</si>
  <si>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</si>
  <si>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</si>
  <si>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</si>
  <si>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</si>
  <si>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</si>
  <si>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</si>
  <si>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</si>
  <si>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</si>
  <si>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</si>
  <si>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</si>
  <si>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</si>
  <si>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</si>
  <si>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</si>
  <si>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</si>
  <si>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</si>
  <si>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</si>
  <si>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</si>
  <si>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</si>
  <si>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</si>
  <si>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</si>
  <si>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</si>
  <si>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</si>
  <si>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</si>
  <si>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</si>
  <si>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</si>
  <si>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</si>
  <si>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</si>
  <si>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</si>
  <si>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</si>
  <si>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</si>
  <si>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</si>
  <si>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</si>
  <si>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</si>
  <si>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</si>
  <si>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</si>
  <si>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</si>
  <si>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</si>
  <si>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</si>
  <si>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</si>
  <si>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</si>
  <si>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</si>
  <si>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</si>
  <si>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</si>
  <si>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</si>
  <si>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</si>
  <si>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</si>
  <si>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</si>
  <si>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</si>
  <si>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</si>
  <si>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</si>
  <si>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</si>
  <si>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</si>
  <si>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</si>
  <si>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</si>
  <si>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</si>
  <si>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</si>
  <si>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</si>
  <si>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</si>
  <si>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</si>
  <si>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</si>
  <si>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</si>
  <si>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</si>
  <si>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</si>
  <si>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</si>
  <si>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</si>
  <si>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</si>
  <si>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</si>
  <si>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</si>
  <si>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</si>
  <si>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</si>
  <si>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</si>
  <si>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</si>
  <si>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</si>
  <si>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</si>
  <si>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</si>
  <si>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</si>
  <si>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</si>
  <si>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</si>
  <si>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</si>
  <si>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</si>
  <si>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</si>
  <si>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</si>
  <si>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</si>
  <si>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</si>
  <si>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</si>
  <si>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</si>
  <si>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</si>
  <si>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</si>
  <si>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</si>
  <si>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</si>
  <si>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</si>
  <si>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</si>
  <si>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</si>
  <si>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</si>
  <si>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</si>
  <si>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</si>
  <si>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</si>
  <si>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</si>
  <si>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</si>
  <si>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</si>
  <si>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</si>
  <si>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</si>
  <si>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</si>
  <si>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</si>
  <si>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</si>
  <si>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</si>
  <si>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</si>
  <si>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</si>
  <si>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</si>
  <si>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</si>
  <si>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</si>
  <si>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</si>
  <si>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</si>
  <si>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</si>
  <si>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</si>
  <si>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</si>
  <si>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</si>
  <si>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</si>
  <si>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</si>
  <si>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</si>
  <si>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</si>
  <si>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</si>
  <si>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</si>
  <si>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</si>
  <si>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</si>
  <si>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</si>
  <si>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</si>
  <si>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</si>
  <si>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</si>
  <si>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</si>
  <si>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</si>
  <si>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</si>
  <si>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</si>
  <si>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</si>
  <si>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</si>
  <si>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</si>
  <si>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</si>
  <si>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</si>
  <si>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</si>
  <si>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</si>
  <si>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</si>
  <si>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</si>
  <si>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</si>
  <si>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</si>
  <si>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</si>
  <si>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</si>
  <si>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</si>
  <si>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</si>
  <si>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</si>
  <si>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</si>
  <si>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</si>
  <si>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</si>
  <si>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</si>
  <si>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</si>
  <si>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</si>
  <si>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</si>
  <si>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</si>
  <si>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</si>
  <si>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</si>
  <si>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</si>
  <si>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</si>
  <si>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</si>
  <si>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</si>
  <si>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</si>
  <si>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</si>
  <si>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</si>
  <si>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</si>
  <si>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</si>
  <si>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</si>
  <si>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</si>
  <si>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</si>
  <si>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</si>
  <si>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</si>
  <si>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</si>
  <si>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</si>
  <si>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</si>
  <si>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</si>
  <si>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</si>
  <si>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</si>
  <si>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</si>
  <si>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</si>
  <si>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</si>
  <si>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</si>
  <si>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</si>
  <si>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</si>
  <si>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</si>
  <si>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</si>
  <si>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</si>
  <si>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</si>
  <si>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</si>
  <si>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</si>
  <si>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</si>
  <si>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</si>
  <si>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</si>
  <si>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</si>
  <si>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</si>
  <si>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</si>
  <si>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</si>
  <si>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</si>
  <si>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</si>
  <si>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</si>
  <si>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</si>
  <si>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</si>
  <si>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</si>
  <si>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</si>
  <si>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</si>
  <si>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</si>
  <si>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</si>
  <si>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</si>
  <si>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</si>
  <si>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</si>
  <si>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</si>
  <si>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</si>
  <si>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</si>
  <si>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</si>
  <si>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</si>
  <si>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</si>
  <si>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</si>
  <si>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</si>
  <si>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</si>
  <si>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</si>
  <si>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</si>
  <si>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</si>
  <si>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</si>
  <si>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</si>
  <si>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</si>
  <si>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</si>
  <si>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</si>
  <si>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</si>
  <si>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</si>
  <si>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</si>
  <si>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</si>
  <si>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</si>
  <si>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</si>
  <si>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</si>
  <si>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</si>
  <si>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</si>
  <si>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</si>
  <si>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</si>
  <si>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</si>
  <si>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</si>
  <si>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</si>
  <si>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</si>
  <si>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</si>
  <si>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</si>
  <si>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</si>
  <si>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</si>
  <si>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</si>
  <si>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</si>
  <si>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</si>
  <si>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</si>
  <si>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</si>
  <si>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</si>
  <si>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</si>
  <si>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</si>
  <si>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</si>
  <si>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</si>
  <si>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</si>
  <si>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</si>
  <si>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</si>
  <si>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</si>
  <si>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</si>
  <si>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</si>
  <si>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</si>
  <si>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</si>
  <si>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</si>
  <si>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</si>
  <si>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</si>
  <si>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</si>
  <si>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</si>
  <si>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</si>
  <si>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</si>
  <si>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</si>
  <si>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</si>
  <si>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</si>
  <si>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</si>
  <si>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</si>
  <si>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</si>
  <si>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</si>
  <si>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</si>
  <si>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</si>
  <si>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</si>
  <si>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</si>
  <si>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</si>
  <si>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</si>
  <si>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</si>
  <si>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</si>
  <si>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</si>
  <si>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</si>
  <si>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</si>
  <si>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</si>
  <si>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</si>
  <si>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</si>
  <si>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</si>
  <si>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</si>
  <si>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</si>
  <si>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</si>
  <si>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</si>
  <si>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</si>
  <si>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</si>
  <si>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</si>
  <si>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</si>
  <si>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</si>
  <si>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</si>
  <si>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</si>
  <si>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</si>
  <si>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</si>
  <si>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</si>
  <si>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</si>
  <si>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</si>
  <si>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</si>
  <si>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</si>
  <si>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</si>
  <si>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</si>
  <si>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</si>
  <si>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</si>
  <si>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</si>
  <si>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</si>
  <si>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</si>
  <si>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</si>
  <si>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</si>
  <si>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</si>
  <si>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</si>
  <si>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</si>
  <si>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</si>
  <si>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</si>
  <si>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</si>
  <si>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</si>
  <si>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</si>
  <si>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</si>
  <si>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</si>
  <si>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</si>
  <si>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</si>
  <si>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</si>
  <si>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</si>
  <si>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</si>
  <si>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</si>
  <si>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</si>
  <si>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</si>
  <si>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</si>
  <si>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</si>
  <si>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</si>
  <si>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</si>
  <si>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</si>
  <si>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</si>
  <si>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</si>
  <si>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</si>
  <si>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</si>
  <si>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</si>
  <si>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</si>
  <si>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</si>
  <si>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</si>
  <si>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</si>
  <si>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</si>
  <si>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</si>
  <si>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</si>
  <si>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</si>
  <si>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</si>
  <si>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</si>
  <si>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</si>
  <si>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</si>
  <si>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</si>
  <si>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</si>
  <si>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</si>
  <si>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</si>
  <si>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</si>
  <si>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</si>
  <si>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</si>
  <si>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</si>
  <si>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</si>
  <si>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</si>
  <si>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</si>
  <si>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</si>
  <si>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</si>
  <si>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</si>
  <si>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</si>
  <si>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</si>
  <si>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</si>
  <si>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</si>
  <si>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</si>
  <si>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</si>
  <si>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</si>
  <si>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</si>
  <si>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</si>
  <si>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</si>
  <si>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</si>
  <si>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</si>
  <si>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</si>
  <si>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</si>
  <si>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</si>
  <si>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</si>
  <si>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</si>
  <si>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</si>
  <si>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</si>
  <si>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</si>
  <si>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</si>
  <si>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</si>
  <si>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</si>
  <si>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</si>
  <si>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</si>
  <si>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</si>
  <si>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</si>
  <si>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</si>
  <si>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</si>
  <si>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</si>
  <si>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</si>
  <si>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</si>
  <si>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</si>
  <si>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</si>
  <si>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</si>
  <si>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</si>
  <si>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</si>
  <si>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</si>
  <si>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</si>
  <si>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</si>
  <si>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</si>
  <si>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</si>
  <si>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</si>
  <si>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</si>
  <si>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</si>
  <si>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</si>
  <si>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</si>
  <si>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</si>
  <si>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</si>
  <si>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</si>
  <si>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</si>
  <si>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</si>
  <si>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</si>
  <si>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</si>
  <si>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</si>
  <si>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</si>
  <si>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</si>
  <si>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</si>
  <si>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</si>
  <si>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</si>
  <si>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</si>
  <si>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</si>
  <si>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</si>
  <si>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</si>
  <si>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</si>
  <si>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</si>
  <si>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</si>
  <si>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</si>
  <si>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</si>
  <si>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</si>
  <si>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</si>
  <si>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</si>
  <si>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</si>
  <si>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</si>
  <si>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</si>
  <si>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</si>
  <si>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</si>
  <si>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</si>
  <si>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</si>
  <si>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</si>
  <si>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</si>
  <si>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</si>
  <si>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</si>
  <si>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</si>
  <si>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</si>
  <si>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</si>
  <si>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</si>
  <si>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</si>
  <si>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</si>
  <si>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</si>
  <si>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</si>
  <si>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</si>
  <si>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</si>
  <si>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</si>
  <si>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</si>
  <si>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</si>
  <si>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</si>
  <si>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</si>
  <si>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</si>
  <si>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</si>
  <si>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</si>
  <si>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</si>
  <si>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</si>
  <si>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</si>
  <si>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</si>
  <si>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</si>
  <si>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</si>
  <si>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</si>
  <si>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</si>
  <si>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</si>
  <si>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</si>
  <si>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</si>
  <si>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</si>
  <si>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</si>
  <si>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</si>
  <si>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</si>
  <si>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</si>
  <si>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</si>
  <si>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</si>
  <si>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</si>
  <si>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</si>
  <si>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</si>
  <si>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</si>
  <si>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</si>
  <si>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</si>
  <si>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</si>
  <si>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</si>
  <si>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</si>
  <si>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</si>
  <si>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</si>
  <si>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</si>
  <si>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</si>
  <si>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</si>
  <si>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</si>
  <si>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</si>
  <si>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</si>
  <si>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</si>
  <si>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</si>
  <si>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</si>
  <si>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</si>
  <si>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</si>
  <si>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</si>
  <si>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</si>
  <si>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</si>
  <si>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</si>
  <si>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</si>
  <si>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</si>
  <si>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</si>
  <si>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</si>
  <si>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</si>
  <si>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</si>
  <si>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</si>
  <si>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</si>
  <si>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</si>
  <si>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</si>
  <si>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</si>
  <si>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</si>
  <si>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</si>
  <si>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</si>
  <si>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</si>
  <si>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</si>
  <si>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</si>
  <si>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</si>
  <si>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</si>
  <si>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</si>
  <si>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</si>
  <si>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</si>
  <si>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</si>
  <si>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</si>
  <si>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</si>
  <si>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</si>
  <si>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</si>
  <si>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</si>
  <si>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</si>
  <si>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</si>
  <si>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</si>
  <si>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</si>
  <si>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</si>
  <si>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</si>
  <si>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</si>
  <si>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</si>
  <si>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</si>
  <si>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</si>
  <si>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</si>
  <si>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</si>
  <si>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</si>
  <si>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</si>
  <si>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</si>
  <si>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</si>
  <si>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</si>
  <si>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</si>
  <si>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</si>
  <si>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</si>
  <si>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</si>
  <si>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</si>
  <si>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</si>
  <si>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</si>
  <si>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</si>
  <si>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</si>
  <si>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</si>
  <si>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</si>
  <si>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</si>
  <si>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</si>
  <si>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</si>
  <si>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</si>
  <si>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</si>
  <si>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</si>
  <si>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</si>
  <si>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</si>
  <si>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</si>
  <si>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</si>
  <si>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</si>
  <si>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</si>
  <si>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</si>
  <si>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</si>
  <si>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</si>
  <si>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</si>
  <si>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</si>
  <si>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</si>
  <si>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</si>
  <si>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</si>
  <si>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</si>
  <si>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</si>
  <si>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</si>
  <si>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</si>
  <si>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</si>
  <si>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</si>
  <si>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</si>
  <si>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</si>
  <si>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</si>
  <si>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</si>
  <si>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</si>
  <si>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</si>
  <si>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</si>
  <si>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</si>
  <si>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</si>
  <si>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</si>
  <si>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</si>
  <si>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</si>
  <si>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</si>
  <si>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</si>
  <si>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</si>
  <si>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</si>
  <si>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</si>
  <si>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</si>
  <si>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</si>
  <si>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</si>
  <si>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</si>
  <si>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</si>
  <si>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</si>
  <si>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</si>
  <si>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</si>
  <si>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</si>
  <si>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</si>
  <si>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</si>
  <si>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</si>
  <si>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</si>
  <si>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</si>
  <si>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</si>
  <si>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</si>
  <si>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</si>
  <si>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</si>
  <si>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</si>
  <si>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</si>
  <si>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</si>
  <si>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</si>
  <si>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</si>
  <si>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</si>
  <si>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</si>
  <si>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</si>
  <si>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</si>
  <si>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</si>
  <si>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</si>
  <si>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</si>
  <si>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</si>
  <si>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</si>
  <si>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</si>
  <si>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</si>
  <si>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</si>
  <si>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</si>
  <si>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</si>
  <si>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</si>
  <si>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</si>
  <si>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</si>
  <si>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</si>
  <si>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</si>
  <si>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</si>
  <si>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</si>
  <si>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</si>
  <si>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</si>
  <si>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</si>
  <si>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</si>
  <si>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</si>
  <si>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</si>
  <si>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</si>
  <si>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</si>
  <si>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</si>
  <si>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</si>
  <si>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</si>
  <si>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</si>
  <si>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</si>
  <si>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</si>
  <si>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</si>
  <si>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</si>
  <si>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</si>
  <si>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</si>
  <si>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</si>
  <si>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</si>
  <si>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</si>
  <si>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</si>
  <si>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</si>
  <si>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</si>
  <si>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</si>
  <si>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</si>
  <si>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</si>
  <si>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</si>
  <si>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</si>
  <si>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</si>
  <si>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</si>
  <si>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</si>
  <si>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</si>
  <si>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</si>
  <si>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</si>
  <si>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</si>
  <si>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</si>
  <si>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</si>
  <si>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</si>
  <si>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</si>
  <si>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</si>
  <si>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</si>
  <si>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</si>
  <si>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</si>
  <si>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</si>
  <si>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</si>
  <si>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</si>
  <si>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</si>
  <si>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</si>
  <si>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</si>
  <si>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</si>
  <si>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</si>
  <si>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</si>
  <si>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</si>
  <si>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</si>
  <si>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</si>
  <si>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</si>
  <si>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</si>
  <si>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</si>
  <si>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</si>
  <si>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</si>
  <si>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</si>
  <si>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</si>
  <si>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</si>
  <si>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</si>
  <si>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</si>
  <si>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</si>
  <si>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</si>
  <si>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</si>
  <si>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</si>
  <si>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</si>
  <si>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</si>
  <si>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</si>
  <si>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</si>
  <si>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</si>
  <si>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</si>
  <si>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</si>
  <si>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</si>
  <si>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</si>
  <si>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</si>
  <si>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</si>
  <si>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</si>
  <si>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</si>
  <si>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</si>
  <si>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</si>
  <si>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</si>
  <si>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</si>
  <si>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</si>
  <si>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</si>
  <si>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</si>
  <si>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</si>
  <si>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</si>
  <si>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</si>
  <si>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</si>
  <si>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</si>
  <si>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</si>
  <si>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</si>
  <si>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</si>
  <si>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</si>
  <si>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</si>
  <si>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</si>
  <si>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</si>
  <si>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</si>
  <si>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</si>
  <si>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</si>
  <si>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</si>
  <si>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</si>
  <si>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</si>
  <si>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</si>
  <si>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</si>
  <si>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</si>
  <si>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</si>
  <si>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</si>
  <si>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</si>
  <si>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</si>
  <si>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</si>
  <si>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</si>
  <si>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</si>
  <si>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</si>
  <si>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</si>
  <si>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</si>
  <si>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</si>
  <si>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</si>
  <si>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</si>
  <si>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</si>
  <si>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</si>
  <si>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</si>
  <si>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</si>
  <si>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</si>
  <si>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</si>
  <si>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</si>
  <si>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</si>
  <si>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</si>
  <si>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</si>
  <si>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</si>
  <si>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</si>
  <si>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</si>
  <si>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</si>
  <si>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</si>
  <si>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</si>
  <si>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</si>
  <si>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</si>
  <si>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</si>
  <si>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</si>
  <si>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</si>
  <si>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</si>
  <si>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</si>
  <si>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</si>
  <si>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</si>
  <si>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</si>
  <si>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</si>
  <si>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</si>
  <si>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</si>
  <si>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</si>
  <si>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</si>
  <si>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</si>
  <si>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</si>
  <si>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</si>
  <si>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</si>
  <si>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</si>
  <si>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</si>
  <si>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</si>
  <si>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</si>
  <si>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</si>
  <si>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</si>
  <si>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</si>
  <si>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</si>
  <si>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</si>
  <si>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</si>
  <si>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</si>
  <si>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</si>
  <si>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</si>
  <si>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</si>
  <si>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</si>
  <si>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</si>
  <si>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</si>
  <si>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</si>
  <si>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</si>
  <si>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</si>
  <si>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</si>
  <si>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</si>
  <si>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</si>
  <si>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</si>
  <si>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</si>
  <si>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</si>
  <si>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</si>
  <si>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</si>
  <si>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</si>
  <si>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</si>
  <si>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</si>
  <si>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</si>
  <si>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</si>
  <si>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</si>
  <si>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</si>
  <si>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</si>
  <si>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</si>
  <si>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</si>
  <si>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</si>
  <si>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</si>
  <si>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</si>
  <si>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</si>
  <si>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</si>
  <si>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</si>
  <si>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</si>
  <si>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</si>
  <si>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</si>
  <si>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</si>
  <si>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</si>
  <si>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</si>
  <si>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</si>
  <si>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</si>
  <si>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</si>
  <si>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</si>
  <si>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</si>
  <si>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</si>
  <si>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</si>
  <si>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</si>
  <si>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</si>
  <si>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</si>
  <si>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</si>
  <si>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</si>
  <si>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</si>
  <si>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</si>
  <si>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</si>
  <si>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</si>
  <si>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</si>
  <si>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</si>
  <si>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</si>
  <si>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</si>
  <si>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</si>
  <si>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</si>
  <si>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</si>
  <si>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</si>
  <si>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</si>
  <si>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</si>
  <si>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</si>
  <si>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</si>
  <si>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</si>
  <si>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</si>
  <si>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</si>
  <si>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</si>
  <si>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</si>
  <si>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</si>
  <si>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</si>
  <si>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</si>
  <si>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</si>
  <si>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</si>
  <si>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</si>
  <si>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</si>
  <si>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</si>
  <si>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</si>
  <si>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</si>
  <si>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</si>
  <si>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</si>
  <si>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</si>
  <si>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</si>
  <si>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</si>
  <si>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</si>
  <si>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</si>
  <si>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</si>
  <si>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</si>
  <si>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</si>
  <si>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</si>
  <si>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</si>
  <si>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</si>
  <si>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</si>
  <si>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</si>
  <si>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</si>
  <si>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</si>
  <si>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</si>
  <si>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</si>
  <si>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</si>
  <si>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</si>
  <si>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</si>
  <si>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</si>
  <si>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</si>
  <si>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</si>
  <si>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</si>
  <si>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</si>
  <si>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</si>
  <si>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</si>
  <si>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</si>
  <si>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</si>
  <si>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</si>
  <si>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</si>
  <si>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</si>
  <si>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</si>
  <si>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</si>
  <si>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</si>
  <si>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</si>
  <si>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</si>
  <si>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</si>
  <si>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</si>
  <si>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</si>
  <si>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</si>
  <si>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</si>
  <si>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</si>
  <si>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</si>
  <si>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</si>
  <si>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</si>
  <si>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</si>
  <si>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</si>
  <si>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</si>
  <si>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</si>
  <si>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</si>
  <si>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</si>
  <si>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</si>
  <si>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</si>
  <si>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</si>
  <si>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</si>
  <si>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</si>
  <si>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</si>
  <si>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</si>
  <si>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</si>
  <si>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</si>
  <si>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</si>
  <si>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</si>
  <si>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</si>
  <si>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</si>
  <si>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</si>
  <si>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</si>
  <si>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</si>
  <si>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</si>
  <si>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</si>
  <si>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</si>
  <si>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</si>
  <si>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</si>
  <si>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</si>
  <si>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</si>
  <si>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</si>
  <si>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</si>
  <si>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</si>
  <si>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</si>
  <si>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</si>
  <si>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</si>
  <si>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</si>
  <si>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</si>
  <si>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</si>
  <si>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</si>
  <si>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</si>
  <si>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</si>
  <si>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</si>
  <si>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</si>
  <si>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</si>
  <si>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</si>
  <si>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</si>
  <si>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</si>
  <si>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</si>
  <si>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</si>
  <si>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</si>
  <si>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</si>
  <si>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</si>
  <si>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</si>
  <si>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</si>
  <si>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</si>
  <si>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</si>
  <si>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</si>
  <si>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</si>
  <si>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</si>
  <si>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</si>
  <si>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</si>
  <si>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</si>
  <si>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</si>
  <si>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</si>
  <si>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</si>
  <si>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</si>
  <si>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</si>
  <si>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</si>
  <si>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</si>
  <si>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</si>
  <si>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</si>
  <si>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</si>
  <si>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</si>
  <si>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</si>
  <si>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</si>
  <si>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</si>
  <si>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</si>
  <si>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</si>
  <si>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</si>
  <si>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</si>
  <si>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</si>
  <si>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</si>
  <si>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</si>
  <si>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</si>
  <si>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</si>
  <si>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</si>
  <si>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</si>
  <si>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</si>
  <si>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</si>
  <si>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</si>
  <si>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</si>
  <si>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</si>
  <si>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</si>
  <si>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</si>
  <si>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</si>
  <si>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</si>
  <si>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</si>
  <si>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</si>
  <si>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</si>
  <si>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</si>
  <si>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</si>
  <si>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</si>
  <si>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</si>
  <si>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</si>
  <si>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</si>
  <si>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</si>
  <si>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</si>
  <si>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</si>
  <si>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</si>
  <si>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</si>
  <si>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</si>
  <si>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</si>
  <si>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</si>
  <si>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</si>
  <si>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</si>
  <si>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</si>
  <si>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</si>
  <si>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</si>
  <si>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</si>
  <si>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</si>
  <si>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</si>
  <si>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</si>
  <si>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</si>
  <si>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</si>
  <si>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</si>
  <si>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</si>
  <si>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</si>
  <si>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</si>
  <si>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</si>
  <si>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</si>
  <si>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</si>
  <si>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</si>
  <si>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</si>
  <si>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</si>
  <si>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</si>
  <si>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</si>
  <si>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</si>
  <si>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</si>
  <si>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</si>
  <si>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</si>
  <si>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</si>
  <si>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</si>
  <si>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</si>
  <si>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</si>
  <si>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</si>
  <si>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</si>
  <si>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</si>
  <si>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</si>
  <si>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</si>
  <si>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</si>
  <si>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</si>
  <si>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</si>
  <si>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</si>
  <si>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</si>
  <si>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</si>
  <si>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</si>
  <si>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</si>
  <si>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</si>
  <si>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</si>
  <si>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</si>
  <si>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</si>
  <si>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</si>
  <si>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</si>
  <si>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</si>
  <si>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</si>
  <si>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</si>
  <si>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</si>
  <si>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</si>
  <si>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</si>
  <si>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</si>
  <si>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</si>
  <si>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</si>
  <si>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</si>
  <si>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</si>
  <si>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</si>
  <si>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</si>
  <si>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</si>
  <si>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</si>
  <si>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</si>
  <si>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</si>
  <si>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</si>
  <si>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</si>
  <si>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</si>
  <si>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</si>
  <si>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</si>
  <si>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</si>
  <si>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</si>
  <si>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</si>
  <si>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</si>
  <si>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</si>
  <si>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</si>
  <si>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</si>
  <si>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</si>
  <si>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</si>
  <si>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</si>
  <si>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</si>
  <si>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</si>
  <si>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</si>
  <si>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</si>
  <si>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</si>
  <si>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</si>
  <si>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</si>
  <si>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</si>
  <si>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</si>
  <si>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</si>
  <si>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</si>
  <si>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</si>
  <si>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</si>
  <si>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</si>
  <si>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</si>
  <si>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</si>
  <si>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</si>
  <si>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</si>
  <si>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</si>
  <si>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</si>
  <si>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</si>
  <si>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</si>
  <si>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</si>
  <si>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</si>
  <si>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</si>
  <si>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</si>
  <si>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</si>
  <si>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</si>
  <si>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</si>
  <si>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</si>
  <si>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</si>
  <si>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</si>
  <si>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</si>
  <si>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</si>
  <si>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</si>
  <si>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</si>
  <si>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</si>
  <si>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</si>
  <si>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</si>
  <si>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</si>
  <si>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</si>
  <si>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</si>
  <si>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</si>
  <si>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</si>
  <si>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</si>
  <si>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</si>
  <si>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</si>
  <si>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</si>
  <si>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</si>
  <si>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</si>
  <si>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</si>
  <si>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</si>
  <si>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</si>
  <si>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</si>
  <si>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</si>
  <si>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</si>
  <si>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</si>
  <si>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</si>
  <si>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</si>
  <si>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</si>
  <si>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</si>
  <si>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</si>
  <si>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</si>
  <si>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</si>
  <si>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</si>
  <si>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</si>
  <si>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</si>
  <si>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</si>
  <si>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</si>
  <si>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</si>
  <si>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</si>
  <si>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</si>
  <si>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</si>
  <si>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</si>
  <si>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</si>
  <si>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</si>
  <si>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</si>
  <si>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</si>
  <si>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</si>
  <si>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</si>
  <si>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</si>
  <si>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</si>
  <si>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</si>
  <si>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</si>
  <si>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</si>
  <si>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</si>
  <si>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</si>
  <si>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</si>
  <si>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</si>
  <si>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</si>
  <si>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</si>
  <si>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</si>
  <si>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</si>
  <si>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</si>
  <si>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</si>
  <si>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</si>
  <si>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</si>
  <si>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</si>
  <si>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</si>
  <si>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</si>
  <si>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</si>
  <si>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</si>
  <si>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</si>
  <si>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</si>
  <si>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</si>
  <si>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</si>
  <si>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</si>
  <si>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</si>
  <si>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</si>
  <si>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</si>
  <si>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</si>
  <si>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</si>
  <si>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</si>
  <si>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</si>
  <si>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</si>
  <si>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</si>
  <si>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</si>
  <si>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</si>
  <si>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</si>
  <si>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</si>
  <si>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</si>
  <si>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</si>
  <si>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</si>
  <si>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</si>
  <si>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</si>
  <si>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</si>
  <si>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</si>
  <si>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</si>
  <si>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</si>
  <si>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</si>
  <si>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</si>
  <si>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</si>
  <si>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</si>
  <si>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</si>
  <si>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</si>
  <si>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</si>
  <si>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</si>
  <si>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</si>
  <si>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</si>
  <si>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</si>
  <si>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</si>
  <si>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</si>
  <si>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</si>
  <si>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</si>
  <si>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</si>
  <si>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</si>
  <si>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</si>
  <si>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</si>
  <si>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</si>
  <si>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</si>
  <si>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</si>
  <si>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</si>
  <si>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</si>
  <si>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</si>
  <si>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</si>
  <si>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</si>
  <si>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</si>
  <si>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</si>
  <si>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</si>
  <si>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</si>
  <si>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</si>
  <si>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</si>
  <si>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</si>
  <si>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</si>
  <si>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</si>
  <si>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</si>
  <si>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</si>
  <si>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</si>
  <si>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</si>
  <si>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</si>
  <si>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</si>
  <si>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</si>
  <si>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</si>
  <si>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</si>
  <si>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</si>
  <si>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</si>
  <si>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</si>
  <si>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</si>
  <si>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</si>
  <si>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</si>
  <si>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</si>
  <si>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</si>
  <si>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</si>
  <si>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</si>
  <si>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</si>
  <si>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</si>
  <si>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</si>
  <si>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</si>
  <si>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</si>
  <si>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</si>
  <si>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</si>
  <si>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</si>
  <si>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</si>
  <si>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</si>
  <si>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</si>
  <si>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</si>
  <si>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</si>
  <si>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</si>
  <si>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</si>
  <si>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</si>
  <si>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</si>
  <si>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</si>
  <si>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</si>
  <si>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</si>
  <si>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</si>
  <si>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</si>
  <si>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</si>
  <si>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</si>
  <si>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</si>
  <si>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</si>
  <si>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</si>
  <si>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</si>
  <si>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</si>
  <si>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</si>
  <si>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</si>
  <si>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</si>
  <si>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</si>
  <si>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</si>
  <si>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</si>
  <si>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</si>
  <si>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</si>
  <si>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</si>
  <si>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</si>
  <si>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</si>
  <si>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</si>
  <si>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</si>
  <si>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</si>
  <si>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</si>
  <si>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</si>
  <si>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</si>
  <si>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</si>
  <si>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</si>
  <si>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</si>
  <si>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</si>
  <si>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</si>
  <si>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</si>
  <si>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</si>
  <si>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</si>
  <si>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</si>
  <si>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</si>
  <si>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</si>
  <si>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</si>
  <si>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</si>
  <si>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</si>
  <si>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</si>
  <si>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</si>
  <si>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</si>
  <si>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</si>
  <si>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</si>
  <si>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</si>
  <si>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</si>
  <si>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</si>
  <si>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</si>
  <si>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</si>
  <si>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</si>
  <si>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</si>
  <si>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</si>
  <si>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</si>
  <si>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</si>
  <si>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</si>
  <si>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</si>
  <si>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</si>
  <si>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</si>
  <si>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</si>
  <si>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</si>
  <si>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</si>
  <si>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</si>
  <si>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</si>
  <si>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</si>
  <si>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</si>
  <si>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</si>
  <si>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</si>
  <si>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</si>
  <si>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</si>
  <si>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</si>
  <si>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</si>
  <si>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</si>
  <si>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</si>
  <si>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</si>
  <si>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</si>
  <si>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</si>
  <si>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</si>
  <si>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</si>
  <si>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</si>
  <si>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</si>
  <si>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</si>
  <si>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</si>
  <si>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</si>
  <si>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</si>
  <si>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</si>
  <si>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</si>
  <si>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</si>
  <si>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</si>
  <si>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</si>
  <si>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</si>
  <si>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</si>
  <si>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</si>
  <si>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</si>
  <si>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</si>
  <si>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</si>
  <si>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</si>
  <si>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</si>
  <si>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</si>
  <si>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</si>
  <si>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</si>
  <si>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</si>
  <si>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</si>
  <si>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</si>
  <si>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</si>
  <si>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</si>
  <si>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</si>
  <si>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</si>
  <si>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</si>
  <si>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</si>
  <si>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</si>
  <si>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</si>
  <si>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</si>
  <si>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</si>
  <si>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</si>
  <si>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</si>
  <si>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</si>
  <si>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</si>
  <si>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</si>
  <si>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</si>
  <si>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</si>
  <si>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</si>
  <si>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</si>
  <si>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</si>
  <si>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</si>
  <si>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</si>
  <si>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</si>
  <si>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</si>
  <si>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</si>
  <si>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</si>
  <si>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</si>
  <si>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</si>
  <si>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</si>
  <si>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</si>
  <si>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</si>
  <si>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</si>
  <si>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</si>
  <si>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</si>
  <si>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</si>
  <si>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</si>
  <si>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</si>
  <si>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</si>
  <si>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</si>
  <si>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</si>
  <si>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</si>
  <si>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</si>
  <si>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</si>
  <si>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</si>
  <si>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</si>
  <si>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</si>
  <si>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</si>
  <si>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</si>
  <si>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</si>
  <si>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</si>
  <si>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</si>
  <si>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</si>
  <si>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</si>
  <si>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</si>
  <si>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</si>
  <si>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</si>
  <si>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</si>
  <si>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</si>
  <si>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</si>
  <si>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</si>
  <si>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</si>
  <si>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</si>
  <si>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</si>
  <si>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</si>
  <si>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</si>
  <si>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</si>
  <si>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</si>
  <si>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</si>
  <si>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</si>
  <si>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</si>
  <si>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</si>
  <si>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</si>
  <si>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</si>
  <si>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</si>
  <si>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</si>
  <si>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</si>
  <si>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</si>
  <si>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</si>
  <si>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</si>
  <si>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</si>
  <si>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</si>
  <si>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</si>
  <si>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</si>
  <si>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</si>
  <si>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</si>
  <si>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</si>
  <si>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</si>
  <si>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</si>
  <si>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</si>
  <si>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</si>
  <si>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</si>
  <si>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</si>
  <si>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</si>
  <si>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</si>
  <si>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</si>
  <si>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</si>
  <si>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</si>
  <si>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</si>
  <si>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</si>
  <si>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</si>
  <si>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</si>
  <si>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</si>
  <si>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</si>
  <si>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</si>
  <si>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</si>
  <si>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</si>
  <si>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</si>
  <si>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</si>
  <si>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</si>
  <si>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</si>
  <si>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</si>
  <si>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</si>
  <si>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</si>
  <si>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</si>
  <si>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</si>
  <si>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</si>
  <si>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</si>
  <si>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</si>
  <si>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</si>
  <si>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</si>
  <si>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</si>
  <si>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</si>
  <si>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</si>
  <si>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</si>
  <si>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</si>
  <si>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</si>
  <si>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</si>
  <si>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</si>
  <si>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</si>
  <si>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</si>
  <si>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</si>
  <si>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</si>
  <si>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</si>
  <si>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</si>
  <si>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</si>
  <si>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</si>
  <si>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</si>
  <si>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</si>
  <si>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</si>
  <si>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</si>
  <si>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</si>
  <si>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</si>
  <si>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</si>
  <si>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</si>
  <si>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</si>
  <si>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</si>
  <si>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</si>
  <si>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</si>
  <si>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</si>
  <si>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</si>
  <si>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</si>
  <si>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</si>
  <si>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</si>
  <si>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</si>
  <si>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</si>
  <si>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</si>
  <si>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</si>
  <si>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</si>
  <si>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</si>
  <si>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</si>
  <si>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</si>
  <si>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</si>
  <si>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</si>
  <si>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</si>
  <si>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</si>
  <si>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</si>
  <si>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</si>
  <si>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</si>
  <si>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</si>
  <si>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</si>
  <si>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</si>
  <si>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</si>
  <si>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</si>
  <si>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</si>
  <si>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</si>
  <si>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</si>
  <si>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</si>
  <si>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</si>
  <si>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</si>
  <si>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</si>
  <si>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</si>
  <si>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</si>
  <si>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</si>
  <si>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</si>
  <si>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</si>
  <si>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</si>
  <si>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</si>
  <si>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</si>
  <si>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</si>
  <si>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</si>
  <si>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</si>
  <si>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</si>
  <si>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</si>
  <si>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</si>
  <si>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</si>
  <si>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</si>
  <si>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</si>
  <si>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</si>
  <si>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</si>
  <si>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</si>
  <si>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</si>
  <si>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</si>
  <si>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</si>
  <si>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</si>
  <si>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</si>
  <si>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</si>
  <si>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</si>
  <si>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</si>
  <si>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</si>
  <si>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</si>
  <si>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</si>
  <si>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</si>
  <si>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</si>
  <si>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</si>
  <si>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</si>
  <si>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</si>
  <si>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</si>
  <si>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</si>
  <si>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</si>
  <si>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</si>
  <si>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</si>
  <si>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</si>
  <si>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</si>
  <si>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</si>
  <si>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</si>
  <si>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</si>
  <si>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</si>
  <si>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</si>
  <si>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</si>
  <si>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</si>
  <si>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</si>
  <si>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</si>
  <si>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</si>
  <si>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</si>
  <si>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</si>
  <si>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</si>
  <si>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</si>
  <si>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</si>
  <si>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</si>
  <si>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</si>
  <si>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</si>
  <si>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</si>
  <si>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</si>
  <si>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</si>
  <si>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</si>
  <si>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</si>
  <si>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</si>
  <si>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</si>
  <si>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</si>
  <si>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</si>
  <si>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</si>
  <si>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</si>
  <si>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</si>
  <si>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</si>
  <si>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</si>
  <si>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</si>
  <si>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</si>
  <si>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</si>
  <si>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</si>
  <si>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</si>
  <si>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</si>
  <si>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</si>
  <si>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</si>
  <si>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</si>
  <si>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</si>
  <si>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</si>
  <si>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</si>
  <si>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</si>
  <si>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</si>
  <si>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</si>
  <si>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</si>
  <si>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</si>
  <si>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</si>
  <si>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</si>
  <si>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</si>
  <si>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</si>
  <si>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</si>
  <si>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</si>
  <si>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</si>
  <si>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</si>
  <si>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</si>
  <si>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</si>
  <si>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</si>
  <si>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</si>
  <si>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</si>
  <si>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</si>
  <si>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</si>
  <si>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</si>
  <si>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</si>
  <si>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</si>
  <si>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</si>
  <si>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</si>
  <si>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</si>
  <si>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</si>
  <si>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</si>
  <si>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</si>
  <si>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</si>
  <si>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</si>
  <si>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</si>
  <si>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</si>
  <si>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</si>
  <si>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</si>
  <si>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</si>
  <si>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</si>
  <si>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</si>
  <si>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</si>
  <si>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</si>
  <si>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</si>
  <si>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</si>
  <si>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</si>
  <si>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</si>
  <si>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</si>
  <si>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</si>
  <si>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</si>
  <si>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</si>
  <si>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</si>
  <si>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</si>
  <si>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</si>
  <si>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</si>
  <si>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</si>
  <si>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</si>
  <si>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</si>
  <si>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</si>
  <si>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</si>
  <si>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</si>
  <si>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</si>
  <si>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</si>
  <si>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</si>
  <si>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</si>
  <si>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</si>
  <si>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</si>
  <si>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</si>
  <si>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</si>
  <si>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</si>
  <si>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</si>
  <si>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</si>
  <si>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</si>
  <si>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</si>
  <si>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</si>
  <si>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</si>
  <si>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</si>
  <si>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</si>
  <si>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</si>
  <si>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</si>
  <si>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</si>
  <si>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</si>
  <si>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</si>
  <si>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</si>
  <si>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</si>
  <si>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</si>
  <si>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</si>
  <si>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</si>
  <si>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</si>
  <si>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</si>
  <si>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</si>
  <si>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</si>
  <si>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</si>
  <si>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</si>
  <si>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</si>
  <si>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</si>
  <si>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</si>
  <si>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</si>
  <si>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</si>
  <si>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</si>
  <si>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</si>
  <si>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</si>
  <si>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</si>
  <si>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</si>
  <si>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</si>
  <si>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</si>
  <si>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</si>
  <si>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</si>
  <si>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</si>
  <si>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</si>
  <si>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</si>
  <si>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</si>
  <si>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</si>
  <si>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</si>
  <si>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</si>
  <si>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</si>
  <si>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</si>
  <si>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</si>
  <si>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</si>
  <si>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</si>
  <si>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</si>
  <si>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</si>
  <si>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</si>
  <si>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</si>
  <si>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</si>
  <si>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</si>
  <si>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</si>
  <si>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</si>
  <si>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</si>
  <si>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</si>
  <si>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</si>
  <si>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</si>
  <si>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</si>
  <si>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</si>
  <si>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</si>
  <si>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</si>
  <si>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</si>
  <si>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</si>
  <si>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</si>
  <si>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</si>
  <si>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</si>
  <si>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</si>
  <si>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</si>
  <si>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</si>
  <si>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</si>
  <si>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</si>
  <si>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</si>
  <si>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</si>
  <si>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</si>
  <si>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</si>
  <si>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</si>
  <si>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</si>
  <si>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</si>
  <si>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</si>
  <si>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</si>
  <si>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</si>
  <si>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</si>
  <si>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</si>
  <si>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</si>
  <si>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</si>
  <si>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</si>
  <si>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</si>
  <si>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</si>
  <si>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</si>
  <si>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</si>
  <si>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</si>
  <si>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</si>
  <si>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</si>
  <si>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</si>
  <si>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</si>
  <si>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</si>
  <si>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</si>
  <si>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</si>
  <si>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</si>
  <si>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</si>
  <si>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</si>
  <si>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</si>
  <si>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</si>
  <si>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</si>
  <si>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</si>
  <si>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</si>
  <si>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</si>
  <si>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</si>
  <si>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</si>
  <si>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</si>
  <si>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</si>
  <si>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</si>
  <si>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</si>
  <si>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</si>
  <si>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</si>
  <si>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</si>
  <si>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</si>
  <si>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</si>
  <si>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</si>
  <si>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</si>
  <si>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</si>
  <si>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</si>
  <si>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</si>
  <si>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</si>
  <si>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</si>
  <si>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</si>
  <si>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</si>
  <si>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</si>
  <si>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</si>
  <si>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</si>
  <si>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</si>
  <si>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</si>
  <si>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</si>
  <si>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</si>
  <si>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</si>
  <si>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</si>
  <si>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</si>
  <si>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</si>
  <si>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</si>
  <si>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</si>
  <si>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</si>
  <si>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</si>
  <si>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</si>
  <si>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</si>
  <si>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</si>
  <si>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</si>
  <si>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</si>
  <si>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</si>
  <si>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</si>
  <si>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</si>
  <si>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</si>
  <si>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</si>
  <si>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</si>
  <si>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</si>
  <si>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</si>
  <si>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</si>
  <si>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</si>
  <si>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</si>
  <si>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</si>
  <si>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</si>
  <si>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</si>
  <si>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</si>
  <si>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</si>
  <si>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</si>
  <si>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</si>
  <si>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</si>
  <si>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</si>
  <si>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</si>
  <si>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</si>
  <si>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</si>
  <si>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</si>
  <si>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</si>
  <si>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</si>
  <si>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</si>
  <si>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</si>
  <si>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</si>
  <si>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</si>
  <si>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</si>
  <si>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</si>
  <si>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</si>
  <si>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</si>
  <si>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</si>
  <si>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</si>
  <si>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</si>
  <si>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</si>
  <si>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</si>
  <si>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</si>
  <si>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</si>
  <si>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</si>
  <si>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</si>
  <si>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</si>
  <si>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</si>
  <si>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</si>
  <si>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</si>
  <si>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</si>
  <si>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</si>
  <si>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</si>
  <si>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</si>
  <si>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</si>
  <si>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</si>
  <si>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</si>
  <si>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</si>
  <si>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</si>
  <si>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</si>
  <si>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</si>
  <si>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</si>
  <si>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</si>
  <si>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</si>
  <si>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</si>
  <si>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</si>
  <si>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</si>
  <si>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</si>
  <si>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</si>
  <si>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</si>
  <si>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</si>
  <si>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</si>
  <si>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</si>
  <si>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</si>
  <si>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</si>
  <si>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</si>
  <si>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</si>
  <si>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</si>
  <si>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</si>
  <si>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</si>
  <si>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</si>
  <si>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</si>
  <si>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</si>
  <si>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</si>
  <si>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</si>
  <si>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</si>
  <si>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</si>
  <si>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</si>
  <si>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</si>
  <si>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</si>
  <si>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</si>
  <si>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</si>
  <si>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</si>
  <si>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</si>
  <si>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</si>
  <si>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</si>
  <si>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</si>
  <si>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</si>
  <si>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</si>
  <si>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</si>
  <si>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</si>
  <si>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</si>
  <si>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</si>
  <si>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</si>
  <si>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</si>
  <si>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</si>
  <si>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</si>
  <si>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</si>
  <si>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</si>
  <si>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</si>
  <si>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</si>
  <si>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</si>
  <si>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</si>
  <si>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</si>
  <si>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</si>
  <si>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</si>
  <si>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</si>
  <si>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</si>
  <si>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</si>
  <si>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</si>
  <si>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</si>
  <si>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</si>
  <si>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</si>
  <si>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</si>
  <si>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</si>
  <si>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</si>
  <si>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</si>
  <si>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</si>
  <si>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</si>
  <si>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</si>
  <si>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</si>
  <si>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</si>
  <si>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</si>
  <si>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</si>
  <si>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</si>
  <si>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</si>
  <si>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</si>
  <si>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</si>
  <si>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</si>
  <si>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</si>
  <si>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</si>
  <si>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</si>
  <si>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</si>
  <si>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</si>
  <si>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</si>
  <si>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</si>
  <si>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</si>
  <si>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</si>
  <si>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</si>
  <si>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</si>
  <si>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</si>
  <si>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</si>
  <si>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</si>
  <si>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</si>
  <si>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</si>
  <si>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</si>
  <si>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</si>
  <si>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</si>
  <si>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</si>
  <si>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</si>
  <si>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</si>
  <si>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</si>
  <si>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</si>
  <si>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</si>
  <si>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</si>
  <si>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</si>
  <si>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</si>
  <si>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</si>
  <si>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</si>
  <si>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</si>
  <si>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</si>
  <si>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</si>
  <si>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</si>
  <si>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</si>
  <si>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</si>
  <si>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</si>
  <si>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</si>
  <si>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</si>
  <si>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</si>
  <si>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</si>
  <si>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</si>
  <si>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</si>
  <si>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</si>
  <si>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</si>
  <si>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</si>
  <si>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</si>
  <si>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</si>
  <si>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</si>
  <si>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</si>
  <si>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</si>
  <si>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</si>
  <si>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</si>
  <si>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</si>
  <si>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</si>
  <si>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</si>
  <si>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</si>
  <si>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</si>
  <si>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</si>
  <si>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</si>
  <si>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</si>
  <si>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</si>
  <si>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</si>
  <si>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</si>
  <si>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</si>
  <si>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</si>
  <si>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</si>
  <si>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</si>
  <si>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</si>
  <si>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</si>
  <si>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</si>
  <si>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</si>
  <si>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</si>
  <si>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</si>
  <si>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</si>
  <si>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</si>
  <si>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</si>
  <si>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</si>
  <si>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</si>
  <si>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</si>
  <si>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</si>
  <si>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</si>
  <si>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</si>
  <si>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</si>
  <si>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</si>
  <si>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</si>
  <si>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</si>
  <si>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</si>
  <si>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</si>
  <si>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</si>
  <si>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</si>
  <si>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</si>
  <si>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</si>
  <si>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</si>
  <si>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</si>
  <si>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</si>
  <si>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</si>
  <si>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</si>
  <si>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</si>
  <si>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</si>
  <si>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</si>
  <si>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</si>
  <si>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</si>
  <si>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</si>
  <si>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</si>
  <si>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</si>
  <si>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</si>
  <si>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</si>
  <si>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</si>
  <si>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</si>
  <si>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</si>
  <si>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</si>
  <si>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</si>
  <si>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</si>
  <si>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</si>
  <si>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</si>
  <si>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</si>
  <si>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</si>
  <si>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</si>
  <si>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</si>
  <si>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</si>
  <si>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</si>
  <si>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</si>
  <si>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</si>
  <si>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</si>
  <si>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</si>
  <si>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</si>
  <si>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</si>
  <si>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</si>
  <si>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</si>
  <si>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</si>
  <si>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</si>
  <si>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</si>
  <si>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</si>
  <si>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</si>
  <si>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</si>
  <si>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</si>
  <si>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</si>
  <si>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</si>
  <si>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</si>
  <si>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</si>
  <si>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</si>
  <si>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</si>
  <si>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</si>
  <si>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</si>
  <si>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</si>
  <si>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</si>
  <si>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</si>
  <si>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</si>
  <si>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</si>
  <si>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</si>
  <si>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</si>
  <si>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</si>
  <si>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</si>
  <si>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</si>
  <si>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</si>
  <si>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</si>
  <si>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</si>
  <si>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</si>
  <si>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</si>
  <si>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</si>
  <si>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</si>
  <si>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</si>
  <si>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</si>
  <si>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</si>
  <si>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</si>
  <si>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</si>
  <si>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</si>
  <si>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</si>
  <si>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</si>
  <si>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</si>
  <si>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</si>
  <si>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</si>
  <si>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</si>
  <si>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</si>
  <si>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</si>
  <si>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</si>
  <si>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</si>
  <si>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</si>
  <si>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</si>
  <si>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</si>
  <si>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</si>
  <si>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</si>
  <si>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</si>
  <si>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</si>
  <si>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</si>
  <si>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</si>
  <si>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</si>
  <si>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</si>
  <si>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</si>
  <si>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</si>
  <si>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</si>
  <si>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</si>
  <si>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</si>
  <si>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</si>
  <si>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</si>
  <si>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</si>
  <si>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</si>
  <si>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</si>
  <si>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</si>
  <si>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</si>
  <si>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</si>
  <si>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</si>
  <si>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</si>
  <si>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</si>
  <si>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</si>
  <si>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</si>
  <si>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</si>
  <si>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</si>
  <si>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</si>
  <si>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</si>
  <si>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</si>
  <si>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</si>
  <si>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</si>
  <si>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</si>
  <si>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</si>
  <si>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</si>
  <si>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</si>
  <si>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</si>
  <si>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</si>
  <si>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</si>
  <si>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</si>
  <si>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</si>
  <si>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</si>
  <si>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</si>
  <si>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</si>
  <si>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</si>
  <si>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</si>
  <si>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</si>
  <si>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</si>
  <si>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</si>
  <si>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</si>
  <si>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</si>
  <si>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</si>
  <si>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</si>
  <si>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</si>
  <si>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</si>
  <si>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</si>
  <si>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</si>
  <si>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</si>
  <si>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</si>
  <si>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</si>
  <si>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</si>
  <si>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</si>
  <si>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</si>
  <si>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</si>
  <si>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</si>
  <si>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</si>
  <si>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</si>
  <si>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</si>
  <si>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</si>
  <si>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</si>
  <si>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</si>
  <si>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</si>
  <si>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</si>
  <si>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</si>
  <si>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</si>
  <si>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</si>
  <si>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</si>
  <si>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</si>
  <si>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</si>
  <si>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</si>
  <si>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</si>
  <si>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</si>
  <si>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</si>
  <si>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</si>
  <si>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</si>
  <si>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</si>
  <si>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</si>
  <si>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</si>
  <si>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</si>
  <si>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</si>
  <si>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</si>
  <si>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</si>
  <si>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</si>
  <si>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</si>
  <si>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</si>
  <si>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</si>
  <si>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</si>
  <si>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</si>
  <si>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</si>
  <si>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</si>
  <si>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</si>
  <si>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</si>
  <si>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</si>
  <si>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</si>
  <si>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</si>
  <si>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</si>
  <si>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</si>
  <si>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</si>
  <si>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</si>
  <si>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</si>
  <si>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</si>
  <si>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</si>
  <si>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</si>
  <si>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</si>
  <si>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</si>
  <si>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</si>
  <si>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</si>
  <si>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</si>
  <si>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</si>
  <si>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</si>
  <si>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</si>
  <si>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</si>
  <si>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</si>
  <si>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</si>
  <si>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</si>
  <si>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</si>
  <si>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</si>
  <si>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</si>
  <si>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</si>
  <si>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</si>
  <si>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</si>
  <si>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</si>
  <si>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</si>
  <si>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</si>
  <si>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</si>
  <si>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</si>
  <si>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</si>
  <si>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</si>
  <si>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</si>
  <si>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</si>
  <si>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</si>
  <si>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</si>
  <si>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</si>
  <si>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</si>
  <si>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</si>
  <si>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</si>
  <si>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</si>
  <si>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</si>
  <si>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</si>
  <si>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</si>
  <si>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</si>
  <si>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</si>
  <si>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</si>
  <si>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</si>
  <si>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</si>
  <si>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</si>
  <si>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</si>
  <si>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</si>
  <si>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</si>
  <si>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</si>
  <si>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</si>
  <si>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</si>
  <si>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</si>
  <si>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</si>
  <si>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</si>
  <si>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</si>
  <si>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</si>
  <si>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</si>
  <si>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</si>
  <si>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</si>
  <si>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</si>
  <si>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</si>
  <si>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</si>
  <si>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</si>
  <si>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</si>
  <si>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</si>
  <si>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</si>
  <si>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</si>
  <si>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</si>
  <si>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</si>
  <si>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</si>
  <si>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</si>
  <si>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</si>
  <si>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</si>
  <si>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</si>
  <si>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</si>
  <si>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</si>
  <si>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</si>
  <si>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</si>
  <si>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</si>
  <si>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</si>
  <si>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</si>
  <si>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</si>
  <si>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</si>
  <si>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</si>
  <si>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</si>
  <si>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</si>
  <si>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</si>
  <si>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</si>
  <si>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</si>
  <si>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</si>
  <si>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</si>
  <si>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</si>
  <si>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</si>
  <si>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</si>
  <si>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</si>
  <si>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</si>
  <si>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</si>
  <si>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</si>
  <si>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</si>
  <si>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</si>
  <si>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</si>
  <si>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</si>
  <si>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</si>
  <si>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</si>
  <si>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</si>
  <si>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</si>
  <si>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</si>
  <si>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</si>
  <si>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</si>
  <si>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</si>
  <si>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</si>
  <si>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</si>
  <si>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</si>
  <si>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</si>
  <si>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</si>
  <si>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</si>
  <si>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</si>
  <si>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</si>
  <si>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</si>
  <si>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</si>
  <si>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</si>
  <si>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</si>
  <si>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</si>
  <si>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</si>
  <si>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</si>
  <si>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</si>
  <si>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</si>
  <si>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</si>
  <si>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</si>
  <si>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</si>
  <si>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</si>
  <si>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</si>
  <si>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</si>
  <si>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</si>
  <si>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</si>
  <si>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</si>
  <si>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</si>
  <si>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</si>
  <si>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</si>
  <si>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</si>
  <si>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</si>
  <si>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</si>
  <si>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</si>
  <si>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</si>
  <si>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</si>
  <si>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</si>
  <si>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</si>
  <si>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</si>
  <si>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</si>
  <si>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</si>
  <si>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</si>
  <si>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</si>
  <si>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</si>
  <si>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</si>
  <si>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</si>
  <si>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</si>
  <si>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</si>
  <si>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</si>
  <si>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</si>
  <si>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</si>
  <si>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</si>
  <si>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</si>
  <si>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</si>
  <si>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</si>
  <si>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</si>
  <si>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</si>
  <si>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</si>
  <si>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</si>
  <si>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</si>
  <si>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</si>
  <si>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</si>
  <si>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</si>
  <si>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</si>
  <si>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</si>
  <si>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</si>
  <si>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</si>
  <si>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</si>
  <si>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</si>
  <si>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</si>
  <si>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</si>
  <si>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</si>
  <si>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</si>
  <si>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</si>
  <si>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</si>
  <si>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</si>
  <si>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</si>
  <si>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</si>
  <si>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</si>
  <si>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</si>
  <si>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</si>
  <si>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</si>
  <si>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</si>
  <si>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</si>
  <si>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</si>
  <si>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</si>
  <si>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</si>
  <si>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</si>
  <si>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</si>
  <si>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</si>
  <si>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</si>
  <si>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</si>
  <si>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</si>
  <si>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</si>
  <si>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</si>
  <si>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</si>
  <si>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</si>
  <si>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</si>
  <si>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</si>
  <si>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</si>
  <si>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</si>
  <si>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</si>
  <si>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</si>
  <si>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</si>
  <si>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</si>
  <si>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</si>
  <si>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</si>
  <si>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</si>
  <si>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</si>
  <si>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</si>
  <si>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</si>
  <si>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</si>
  <si>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</si>
  <si>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</si>
  <si>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</si>
  <si>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</si>
  <si>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</si>
  <si>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</si>
  <si>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</si>
  <si>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</si>
  <si>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</si>
  <si>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</si>
  <si>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</si>
  <si>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</si>
  <si>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</si>
  <si>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</si>
  <si>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</si>
  <si>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</si>
  <si>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</si>
  <si>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</si>
  <si>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</si>
  <si>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</si>
  <si>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</si>
  <si>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</si>
  <si>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</si>
  <si>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</si>
  <si>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</si>
  <si>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</si>
  <si>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</si>
  <si>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</si>
  <si>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</si>
  <si>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</si>
  <si>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</si>
  <si>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</si>
  <si>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</si>
  <si>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</si>
  <si>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</si>
  <si>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</si>
  <si>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</si>
  <si>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</si>
  <si>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</si>
  <si>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</si>
  <si>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</si>
  <si>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</si>
  <si>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</si>
  <si>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</si>
  <si>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</si>
  <si>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</si>
  <si>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</si>
  <si>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</si>
  <si>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</si>
  <si>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</si>
  <si>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</si>
  <si>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</si>
  <si>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</si>
  <si>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</si>
  <si>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</si>
  <si>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</si>
  <si>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</si>
  <si>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</si>
  <si>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</si>
  <si>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</si>
  <si>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</si>
  <si>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</si>
  <si>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</si>
  <si>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</si>
  <si>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</si>
  <si>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</si>
  <si>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</si>
  <si>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</si>
  <si>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</si>
  <si>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</si>
  <si>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</si>
  <si>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</si>
  <si>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</si>
  <si>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</si>
  <si>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</si>
  <si>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</si>
  <si>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</si>
  <si>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</si>
  <si>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</si>
  <si>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</si>
  <si>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</si>
  <si>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</si>
  <si>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</si>
  <si>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</si>
  <si>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</si>
  <si>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</si>
  <si>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</si>
  <si>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</si>
  <si>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</si>
  <si>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</si>
  <si>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</si>
  <si>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</si>
  <si>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</si>
  <si>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</si>
  <si>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</si>
  <si>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</si>
  <si>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</si>
  <si>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</si>
  <si>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</si>
  <si>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</si>
  <si>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</si>
  <si>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</si>
  <si>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</si>
  <si>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</si>
  <si>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</si>
  <si>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</si>
  <si>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</si>
  <si>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</si>
  <si>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</si>
  <si>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</si>
  <si>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</si>
  <si>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</si>
  <si>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</si>
  <si>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</si>
  <si>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</si>
  <si>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</si>
  <si>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</si>
  <si>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</si>
  <si>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</si>
  <si>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</si>
  <si>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</si>
  <si>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</si>
  <si>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</si>
  <si>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</si>
  <si>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</si>
  <si>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</si>
  <si>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</si>
  <si>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</si>
  <si>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</si>
  <si>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</si>
  <si>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</si>
  <si>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</si>
  <si>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</si>
  <si>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</si>
  <si>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</si>
  <si>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</si>
  <si>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</si>
  <si>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</si>
  <si>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</si>
  <si>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</si>
  <si>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</si>
  <si>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</si>
  <si>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</si>
  <si>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</si>
  <si>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</si>
  <si>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</si>
  <si>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</si>
  <si>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</si>
  <si>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</si>
  <si>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</si>
  <si>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</si>
  <si>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</si>
  <si>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</si>
  <si>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</si>
  <si>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</si>
  <si>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</si>
  <si>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</si>
  <si>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</si>
  <si>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</si>
  <si>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</si>
  <si>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</si>
  <si>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</si>
  <si>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</si>
  <si>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</si>
  <si>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</si>
  <si>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</si>
  <si>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</si>
  <si>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</si>
  <si>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</si>
  <si>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</si>
  <si>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</si>
  <si>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</si>
  <si>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</si>
  <si>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</si>
  <si>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</si>
  <si>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</si>
  <si>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</si>
  <si>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</si>
  <si>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</si>
  <si>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</si>
  <si>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</si>
  <si>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</si>
  <si>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</si>
  <si>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</si>
  <si>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</si>
  <si>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</si>
  <si>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</si>
  <si>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</si>
  <si>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</si>
  <si>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</si>
  <si>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</si>
  <si>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</si>
  <si>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</si>
  <si>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</si>
  <si>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</si>
  <si>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</si>
  <si>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</si>
  <si>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</si>
  <si>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</si>
  <si>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</si>
  <si>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</si>
  <si>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</si>
  <si>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</si>
  <si>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</si>
  <si>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</si>
  <si>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</si>
  <si>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</si>
  <si>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</si>
  <si>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</si>
  <si>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</si>
  <si>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</si>
  <si>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</si>
  <si>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</si>
  <si>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</si>
  <si>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</si>
  <si>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</si>
  <si>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</si>
  <si>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</si>
  <si>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</si>
  <si>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</si>
  <si>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</si>
  <si>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</si>
  <si>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</si>
  <si>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</si>
  <si>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</si>
  <si>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</si>
  <si>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</si>
  <si>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</si>
  <si>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</si>
  <si>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</si>
  <si>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</si>
  <si>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</si>
  <si>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</si>
  <si>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</si>
  <si>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</si>
  <si>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</si>
  <si>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</si>
  <si>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</si>
  <si>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</si>
  <si>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</si>
  <si>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</si>
  <si>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</si>
  <si>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</si>
  <si>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</si>
  <si>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</si>
  <si>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</si>
  <si>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</si>
  <si>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</si>
  <si>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</si>
  <si>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</si>
  <si>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</si>
  <si>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</si>
  <si>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</si>
  <si>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</si>
  <si>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</si>
  <si>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</si>
  <si>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</si>
  <si>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</si>
  <si>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</si>
  <si>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</si>
  <si>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</si>
  <si>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</si>
  <si>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</si>
  <si>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</si>
  <si>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</si>
  <si>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</si>
  <si>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</si>
  <si>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</si>
  <si>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</si>
  <si>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</si>
  <si>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</si>
  <si>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</si>
  <si>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</si>
  <si>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</si>
  <si>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</si>
  <si>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</si>
  <si>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</si>
  <si>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</si>
  <si>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</si>
  <si>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</si>
  <si>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</si>
  <si>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</si>
  <si>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</si>
  <si>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</si>
  <si>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</si>
  <si>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</si>
  <si>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</si>
  <si>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</si>
  <si>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</si>
  <si>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</si>
  <si>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</si>
  <si>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</si>
  <si>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</si>
  <si>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</si>
  <si>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</si>
  <si>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</si>
  <si>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</si>
  <si>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</si>
  <si>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</si>
  <si>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</si>
  <si>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</si>
  <si>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</si>
  <si>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</si>
  <si>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</si>
  <si>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</si>
  <si>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</si>
  <si>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</si>
  <si>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</si>
  <si>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</si>
  <si>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</si>
  <si>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</si>
  <si>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</si>
  <si>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</si>
  <si>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</si>
  <si>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</si>
  <si>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</si>
  <si>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</si>
  <si>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</si>
  <si>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</si>
  <si>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</si>
  <si>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</si>
  <si>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</si>
  <si>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</si>
  <si>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</si>
  <si>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</si>
  <si>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</si>
  <si>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</si>
  <si>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</si>
  <si>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</si>
  <si>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</si>
  <si>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</si>
  <si>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</si>
  <si>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</si>
  <si>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</si>
  <si>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</si>
  <si>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</si>
  <si>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</si>
  <si>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</si>
  <si>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</si>
  <si>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</si>
  <si>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</si>
  <si>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</si>
  <si>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</si>
  <si>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</si>
  <si>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</si>
  <si>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</si>
  <si>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</si>
  <si>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</si>
  <si>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</si>
  <si>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</si>
  <si>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</si>
  <si>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</si>
  <si>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</si>
  <si>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</si>
  <si>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</si>
  <si>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</si>
  <si>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</si>
  <si>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</si>
  <si>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</si>
  <si>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</si>
  <si>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</si>
  <si>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</si>
  <si>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</si>
  <si>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</si>
  <si>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</si>
  <si>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</si>
  <si>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</si>
  <si>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</si>
  <si>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</si>
  <si>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</si>
  <si>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</si>
  <si>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</si>
  <si>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</si>
  <si>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</si>
  <si>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</si>
  <si>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</si>
  <si>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</si>
  <si>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</si>
  <si>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</si>
  <si>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</si>
  <si>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</si>
  <si>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</si>
  <si>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</si>
  <si>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</si>
  <si>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</si>
  <si>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</si>
  <si>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</si>
  <si>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</si>
  <si>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</si>
  <si>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</si>
  <si>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</si>
  <si>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</si>
  <si>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</si>
  <si>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</si>
  <si>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</si>
  <si>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</si>
  <si>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</si>
  <si>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</si>
  <si>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</si>
  <si>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</si>
  <si>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</si>
  <si>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</si>
  <si>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</si>
  <si>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</si>
  <si>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</si>
  <si>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</si>
  <si>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</si>
  <si>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</si>
  <si>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</si>
  <si>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</si>
  <si>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</si>
  <si>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</si>
  <si>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</si>
  <si>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</si>
  <si>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</si>
  <si>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</si>
  <si>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</si>
  <si>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</si>
  <si>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</si>
  <si>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</si>
  <si>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</si>
  <si>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</si>
  <si>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</si>
  <si>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</si>
  <si>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</si>
  <si>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</si>
  <si>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</si>
  <si>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</si>
  <si>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</si>
  <si>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</si>
  <si>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</si>
  <si>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</si>
  <si>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</si>
  <si>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</si>
  <si>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</si>
  <si>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</si>
  <si>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</si>
  <si>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</si>
  <si>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</si>
  <si>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</si>
  <si>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</si>
  <si>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</si>
  <si>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</si>
  <si>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</si>
  <si>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</si>
  <si>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</si>
  <si>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</si>
  <si>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</si>
  <si>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</si>
  <si>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</si>
  <si>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</si>
  <si>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</si>
  <si>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</si>
  <si>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</si>
  <si>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</si>
  <si>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</si>
  <si>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</si>
  <si>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</si>
  <si>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</si>
  <si>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</si>
  <si>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</si>
  <si>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</si>
  <si>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</si>
  <si>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</si>
  <si>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</si>
  <si>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</si>
  <si>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</si>
  <si>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</si>
  <si>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</si>
  <si>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</si>
  <si>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</si>
  <si>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</si>
  <si>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</si>
  <si>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</si>
  <si>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</si>
  <si>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</si>
  <si>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</si>
  <si>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</si>
  <si>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</si>
  <si>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</si>
  <si>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</si>
  <si>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</si>
  <si>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</si>
  <si>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</si>
  <si>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</si>
  <si>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</si>
  <si>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</si>
  <si>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</si>
  <si>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</si>
  <si>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</si>
  <si>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</si>
  <si>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</si>
  <si>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</si>
  <si>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</si>
  <si>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</si>
  <si>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</si>
  <si>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</si>
  <si>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</si>
  <si>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</si>
  <si>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</si>
  <si>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</si>
  <si>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</si>
  <si>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</si>
  <si>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</si>
  <si>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</si>
  <si>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</si>
  <si>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</si>
  <si>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</si>
  <si>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</si>
  <si>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</si>
  <si>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</si>
  <si>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</si>
  <si>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</si>
  <si>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</si>
  <si>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</si>
  <si>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</si>
  <si>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</si>
  <si>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</si>
  <si>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</si>
  <si>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</si>
  <si>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</si>
  <si>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</si>
  <si>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</si>
  <si>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</si>
  <si>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</si>
  <si>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</si>
  <si>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</si>
  <si>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</si>
  <si>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</si>
  <si>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</si>
  <si>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</si>
  <si>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</si>
  <si>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</si>
  <si>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</si>
  <si>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</si>
  <si>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</si>
  <si>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</si>
  <si>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</si>
  <si>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</si>
  <si>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</si>
  <si>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</si>
  <si>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</si>
  <si>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</si>
  <si>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</si>
  <si>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</si>
  <si>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</si>
  <si>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</si>
  <si>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</si>
  <si>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</si>
  <si>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</si>
  <si>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</si>
  <si>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</si>
  <si>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</si>
  <si>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</si>
  <si>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</si>
  <si>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</si>
  <si>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</si>
  <si>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</si>
  <si>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</si>
  <si>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</si>
  <si>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</si>
  <si>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</si>
  <si>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</si>
  <si>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</si>
  <si>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</si>
  <si>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</si>
  <si>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</si>
  <si>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</si>
  <si>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</si>
  <si>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</si>
  <si>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</si>
  <si>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</si>
  <si>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</si>
  <si>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</si>
  <si>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</si>
  <si>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</si>
  <si>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</si>
  <si>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</si>
  <si>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</si>
  <si>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</si>
  <si>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</si>
  <si>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</si>
  <si>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</si>
  <si>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</si>
  <si>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</si>
  <si>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</si>
  <si>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</si>
  <si>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</si>
  <si>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</si>
  <si>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</si>
  <si>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</si>
  <si>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</si>
  <si>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</si>
  <si>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</si>
  <si>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</si>
  <si>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</si>
  <si>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</si>
  <si>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</si>
  <si>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</si>
  <si>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</si>
  <si>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</si>
  <si>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</si>
  <si>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</si>
  <si>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</si>
  <si>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</si>
  <si>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</si>
  <si>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</si>
  <si>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</si>
  <si>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</si>
  <si>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</si>
  <si>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</si>
  <si>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</si>
  <si>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</si>
  <si>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</si>
  <si>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</si>
  <si>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</si>
  <si>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</si>
  <si>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</si>
  <si>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</si>
  <si>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</si>
  <si>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</si>
  <si>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</si>
  <si>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</si>
  <si>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</si>
  <si>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</si>
  <si>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</si>
  <si>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</si>
  <si>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</si>
  <si>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</si>
  <si>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</si>
  <si>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</si>
  <si>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</si>
  <si>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</si>
  <si>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</si>
  <si>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</si>
  <si>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</si>
  <si>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</si>
  <si>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</si>
  <si>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</si>
  <si>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</si>
  <si>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</si>
  <si>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</si>
  <si>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</si>
  <si>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</si>
  <si>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</si>
  <si>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</si>
  <si>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</si>
  <si>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</si>
  <si>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</si>
  <si>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</si>
  <si>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</si>
  <si>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</si>
  <si>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</si>
  <si>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</si>
  <si>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</si>
  <si>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</si>
  <si>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</si>
  <si>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</si>
  <si>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</si>
  <si>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</si>
  <si>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</si>
  <si>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</si>
  <si>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</si>
  <si>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</si>
  <si>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</si>
  <si>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</si>
  <si>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</si>
  <si>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</si>
  <si>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</si>
  <si>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</si>
  <si>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</si>
  <si>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</si>
  <si>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</si>
  <si>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</si>
  <si>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</si>
  <si>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</si>
  <si>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</si>
  <si>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</si>
  <si>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</si>
  <si>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</si>
  <si>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</si>
  <si>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</si>
  <si>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</si>
  <si>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</si>
  <si>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</si>
  <si>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</si>
  <si>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</si>
  <si>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</si>
  <si>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</si>
  <si>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</si>
  <si>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</si>
  <si>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</si>
  <si>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</si>
  <si>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</si>
  <si>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</si>
  <si>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</si>
  <si>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</si>
  <si>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</si>
  <si>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</si>
  <si>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</si>
  <si>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</si>
  <si>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</si>
  <si>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</si>
  <si>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</si>
  <si>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</si>
  <si>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</si>
  <si>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</si>
  <si>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</si>
  <si>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</si>
  <si>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</si>
  <si>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</si>
  <si>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</si>
  <si>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</si>
  <si>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</si>
  <si>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</si>
  <si>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</si>
  <si>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</si>
  <si>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</si>
  <si>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</si>
  <si>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</si>
  <si>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</si>
  <si>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</si>
  <si>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</si>
  <si>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</si>
  <si>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</si>
  <si>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</si>
  <si>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</si>
  <si>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</si>
  <si>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</si>
  <si>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</si>
  <si>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</si>
  <si>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</si>
  <si>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</si>
  <si>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</si>
  <si>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</si>
  <si>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</si>
  <si>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</si>
  <si>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</si>
  <si>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</si>
  <si>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</si>
  <si>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</si>
  <si>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</si>
  <si>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</si>
  <si>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</si>
  <si>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</si>
  <si>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</si>
  <si>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</si>
  <si>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</si>
  <si>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</si>
  <si>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</si>
  <si>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</si>
  <si>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</si>
  <si>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</si>
  <si>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</si>
  <si>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</si>
  <si>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</si>
  <si>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</si>
  <si>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</si>
  <si>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</si>
  <si>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</si>
  <si>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</si>
  <si>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</si>
  <si>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</si>
  <si>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</si>
  <si>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</si>
  <si>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</si>
  <si>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</si>
  <si>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</si>
  <si>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</si>
  <si>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</si>
  <si>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</si>
  <si>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</si>
  <si>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</si>
  <si>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</si>
  <si>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</si>
  <si>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</si>
  <si>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</si>
  <si>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</si>
  <si>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</si>
  <si>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</si>
  <si>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</si>
  <si>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</si>
  <si>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</si>
  <si>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</si>
  <si>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</si>
  <si>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</si>
  <si>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</si>
  <si>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</si>
  <si>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</si>
  <si>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</si>
  <si>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</si>
  <si>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</si>
  <si>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</si>
  <si>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</si>
  <si>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</si>
  <si>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</si>
  <si>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</si>
  <si>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</si>
  <si>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</si>
  <si>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</si>
  <si>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</si>
  <si>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</si>
  <si>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</si>
  <si>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</si>
  <si>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</si>
  <si>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</si>
  <si>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</si>
  <si>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</si>
  <si>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</si>
  <si>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</si>
  <si>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</si>
  <si>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</si>
  <si>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</si>
  <si>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</si>
  <si>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</si>
  <si>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</si>
  <si>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</si>
  <si>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</si>
  <si>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</si>
  <si>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</si>
  <si>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</si>
  <si>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</si>
  <si>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</si>
  <si>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</si>
  <si>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</si>
  <si>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</si>
  <si>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</si>
  <si>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</si>
  <si>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</si>
  <si>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</si>
  <si>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</si>
  <si>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</si>
  <si>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</si>
  <si>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</si>
  <si>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</si>
  <si>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</si>
  <si>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</si>
  <si>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</si>
  <si>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</si>
  <si>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</si>
  <si>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</si>
  <si>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</si>
  <si>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</si>
  <si>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</si>
  <si>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</si>
  <si>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</si>
  <si>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</si>
  <si>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</si>
  <si>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</si>
  <si>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</si>
  <si>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</si>
  <si>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</si>
  <si>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</si>
  <si>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</si>
  <si>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</si>
  <si>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</si>
  <si>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</si>
  <si>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</si>
  <si>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</si>
  <si>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</si>
  <si>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</si>
  <si>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</si>
  <si>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</si>
  <si>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</si>
  <si>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</si>
  <si>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</si>
  <si>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</si>
  <si>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</si>
  <si>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</si>
  <si>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</si>
  <si>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</si>
  <si>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</si>
  <si>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</si>
  <si>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</si>
  <si>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</si>
  <si>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</si>
  <si>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</si>
  <si>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</si>
  <si>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</si>
  <si>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</si>
  <si>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</si>
  <si>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</si>
  <si>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</si>
  <si>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</si>
  <si>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</si>
  <si>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</si>
  <si>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</si>
  <si>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</si>
  <si>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</si>
  <si>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</si>
  <si>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</si>
  <si>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</si>
  <si>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</si>
  <si>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</si>
  <si>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</si>
  <si>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</si>
  <si>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</si>
  <si>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</si>
  <si>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</si>
  <si>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</si>
  <si>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</si>
  <si>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</si>
  <si>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</si>
  <si>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</si>
  <si>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</si>
  <si>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</si>
  <si>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</si>
  <si>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</si>
  <si>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</si>
  <si>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</si>
  <si>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</si>
  <si>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</si>
  <si>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</si>
  <si>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</si>
  <si>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</si>
  <si>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</si>
  <si>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</si>
  <si>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</si>
  <si>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</si>
  <si>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</si>
  <si>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</si>
  <si>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</si>
  <si>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</si>
  <si>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</si>
  <si>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</si>
  <si>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</si>
  <si>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</si>
  <si>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</si>
  <si>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</si>
  <si>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</si>
  <si>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</si>
  <si>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</si>
  <si>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</si>
  <si>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</si>
  <si>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</si>
  <si>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</si>
  <si>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</si>
  <si>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</si>
  <si>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</si>
  <si>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</si>
  <si>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</si>
  <si>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</si>
  <si>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</si>
  <si>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</si>
  <si>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</si>
  <si>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</si>
  <si>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</si>
  <si>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</si>
  <si>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</si>
  <si>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</si>
  <si>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</si>
  <si>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</si>
  <si>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</si>
  <si>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</si>
  <si>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</si>
  <si>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</si>
  <si>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</si>
  <si>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</si>
  <si>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</si>
  <si>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</si>
  <si>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</si>
  <si>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</si>
  <si>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</si>
  <si>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</si>
  <si>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</si>
  <si>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</si>
  <si>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</si>
  <si>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</si>
  <si>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</si>
  <si>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</si>
  <si>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</si>
  <si>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</si>
  <si>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</si>
  <si>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</si>
  <si>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</si>
  <si>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</si>
  <si>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</si>
  <si>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</si>
  <si>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</si>
  <si>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</si>
  <si>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</si>
  <si>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</si>
  <si>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</si>
  <si>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</si>
  <si>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</si>
  <si>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</si>
  <si>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</si>
  <si>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</si>
  <si>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</si>
  <si>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</si>
  <si>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</si>
  <si>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</si>
  <si>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</si>
  <si>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</si>
  <si>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</si>
  <si>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</si>
  <si>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</si>
  <si>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</si>
  <si>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</si>
  <si>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</si>
  <si>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</si>
  <si>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</si>
  <si>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</si>
  <si>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</si>
  <si>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</si>
  <si>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</si>
  <si>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</si>
  <si>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</si>
  <si>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</si>
  <si>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</si>
  <si>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</si>
  <si>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</si>
  <si>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</si>
  <si>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</si>
  <si>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</si>
  <si>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</si>
  <si>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</si>
  <si>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</si>
  <si>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</si>
  <si>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</si>
  <si>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</si>
  <si>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</si>
  <si>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</si>
  <si>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</si>
  <si>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</si>
  <si>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</si>
  <si>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</si>
  <si>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</si>
  <si>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</si>
  <si>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</si>
  <si>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</si>
  <si>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</si>
  <si>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</si>
  <si>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</si>
  <si>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</si>
  <si>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</si>
  <si>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</si>
  <si>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</si>
  <si>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</si>
  <si>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</si>
  <si>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</si>
  <si>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</si>
  <si>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</si>
  <si>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</si>
  <si>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</si>
  <si>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</si>
  <si>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</si>
  <si>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</si>
  <si>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</si>
  <si>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</si>
  <si>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</si>
  <si>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</si>
  <si>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</si>
  <si>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</si>
  <si>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</si>
  <si>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</si>
  <si>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</si>
  <si>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</si>
  <si>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</si>
  <si>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</si>
  <si>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</si>
  <si>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</si>
  <si>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</si>
  <si>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</si>
  <si>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</si>
  <si>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</si>
  <si>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</si>
  <si>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</si>
  <si>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</si>
  <si>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</si>
  <si>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</si>
  <si>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</si>
  <si>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</si>
  <si>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</si>
  <si>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</si>
  <si>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</si>
  <si>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</si>
  <si>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</si>
  <si>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</si>
  <si>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</si>
  <si>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</si>
  <si>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</si>
  <si>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</si>
  <si>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</si>
  <si>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</si>
  <si>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</si>
  <si>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</si>
  <si>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</si>
  <si>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</si>
  <si>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</si>
  <si>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</si>
  <si>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</si>
  <si>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</si>
  <si>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</si>
  <si>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</si>
  <si>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</si>
  <si>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</si>
  <si>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</si>
  <si>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</si>
  <si>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</si>
  <si>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</si>
  <si>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</si>
  <si>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</si>
  <si>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</si>
  <si>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</si>
  <si>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</si>
  <si>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</si>
  <si>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</si>
  <si>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</si>
  <si>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</si>
  <si>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</si>
  <si>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</si>
  <si>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</si>
  <si>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</si>
  <si>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</si>
  <si>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</si>
  <si>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</si>
  <si>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</si>
  <si>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</si>
  <si>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</si>
  <si>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</si>
  <si>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</si>
  <si>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</si>
  <si>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</si>
  <si>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</si>
  <si>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</si>
  <si>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</si>
  <si>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</si>
  <si>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</si>
  <si>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</si>
  <si>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</si>
  <si>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</si>
  <si>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</si>
  <si>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</si>
  <si>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</si>
  <si>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</si>
  <si>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</si>
  <si>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</si>
  <si>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</si>
  <si>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</si>
  <si>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</si>
  <si>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</si>
  <si>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</si>
  <si>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</si>
  <si>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</si>
  <si>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</si>
  <si>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</si>
  <si>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</si>
  <si>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</si>
  <si>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</si>
  <si>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</si>
  <si>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</si>
  <si>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</si>
  <si>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</si>
  <si>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</si>
  <si>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</si>
  <si>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</si>
  <si>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</si>
  <si>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</si>
  <si>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</si>
  <si>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</si>
  <si>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</si>
  <si>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</si>
  <si>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</si>
  <si>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</si>
  <si>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</si>
  <si>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</si>
  <si>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</si>
  <si>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</si>
  <si>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</si>
  <si>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</si>
  <si>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</si>
  <si>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</si>
  <si>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</si>
  <si>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</si>
  <si>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</si>
  <si>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</si>
  <si>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</si>
  <si>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</si>
  <si>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</si>
  <si>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</si>
  <si>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</si>
  <si>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</si>
  <si>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</si>
  <si>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</si>
  <si>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</si>
  <si>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</si>
  <si>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</si>
  <si>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</si>
  <si>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</si>
  <si>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</si>
  <si>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</si>
  <si>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</si>
  <si>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</si>
  <si>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</si>
  <si>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</si>
  <si>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</si>
  <si>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</si>
  <si>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</si>
  <si>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</si>
  <si>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</si>
  <si>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</si>
  <si>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</si>
  <si>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</si>
  <si>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</si>
  <si>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</si>
  <si>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</si>
  <si>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</si>
  <si>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</si>
  <si>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</si>
  <si>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</si>
  <si>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</si>
  <si>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</si>
  <si>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</si>
  <si>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</si>
  <si>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</si>
  <si>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</si>
  <si>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</si>
  <si>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</si>
  <si>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</si>
  <si>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</si>
  <si>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</si>
  <si>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</si>
  <si>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</si>
  <si>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</si>
  <si>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</si>
  <si>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</si>
  <si>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</si>
  <si>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</si>
  <si>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</si>
  <si>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</si>
  <si>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</si>
  <si>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</si>
  <si>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</si>
  <si>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</si>
  <si>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</si>
  <si>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</si>
  <si>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</si>
  <si>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</si>
  <si>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</si>
  <si>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</si>
  <si>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</si>
  <si>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</si>
  <si>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</si>
  <si>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</si>
  <si>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</si>
  <si>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</si>
  <si>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</si>
  <si>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</si>
  <si>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</si>
  <si>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</si>
  <si>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</si>
  <si>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</si>
  <si>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</si>
  <si>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</si>
  <si>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</si>
  <si>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</si>
  <si>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</si>
  <si>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</si>
  <si>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</si>
  <si>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</si>
  <si>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</si>
  <si>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</si>
  <si>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</si>
  <si>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</si>
  <si>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</si>
  <si>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</si>
  <si>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</si>
  <si>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</si>
  <si>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</si>
  <si>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</si>
  <si>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</si>
  <si>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</si>
  <si>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</si>
  <si>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</si>
  <si>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</si>
  <si>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</si>
  <si>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</si>
  <si>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</si>
  <si>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</si>
  <si>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</si>
  <si>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</si>
  <si>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</si>
  <si>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</si>
  <si>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</si>
  <si>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</si>
  <si>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</si>
  <si>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</si>
  <si>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</si>
  <si>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</si>
  <si>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</si>
  <si>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</si>
  <si>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</si>
  <si>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</si>
  <si>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</si>
  <si>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</si>
  <si>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</si>
  <si>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</si>
  <si>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</si>
  <si>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</si>
  <si>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</si>
  <si>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</si>
  <si>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</si>
  <si>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</si>
  <si>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</si>
  <si>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</si>
  <si>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</si>
  <si>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</si>
  <si>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</si>
  <si>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</si>
  <si>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</si>
  <si>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</si>
  <si>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</si>
  <si>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</si>
  <si>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</si>
  <si>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</si>
  <si>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</si>
  <si>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</si>
  <si>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</si>
  <si>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</si>
  <si>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</si>
  <si>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</si>
  <si>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</si>
  <si>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</si>
  <si>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</si>
  <si>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</si>
  <si>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</si>
  <si>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</si>
  <si>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</si>
  <si>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</si>
  <si>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</si>
  <si>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</si>
  <si>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</si>
  <si>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</si>
  <si>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</si>
  <si>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</si>
  <si>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</si>
  <si>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</si>
  <si>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</si>
  <si>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</si>
  <si>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</si>
  <si>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</si>
  <si>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</si>
  <si>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</si>
  <si>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</si>
  <si>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</si>
  <si>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</si>
  <si>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</si>
  <si>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</si>
  <si>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</si>
  <si>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</si>
  <si>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</si>
  <si>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</si>
  <si>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</si>
  <si>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</si>
  <si>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</si>
  <si>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</si>
  <si>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</si>
  <si>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</si>
  <si>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</si>
  <si>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</si>
  <si>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</si>
  <si>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</si>
  <si>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</si>
  <si>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</si>
  <si>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</si>
  <si>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</si>
  <si>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</si>
  <si>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</si>
  <si>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</si>
  <si>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</si>
  <si>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</si>
  <si>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</si>
  <si>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</si>
  <si>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</si>
  <si>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</si>
  <si>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</si>
  <si>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</si>
  <si>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</si>
  <si>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</si>
  <si>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</si>
  <si>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</si>
  <si>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</si>
  <si>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</si>
  <si>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</si>
  <si>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</si>
  <si>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</si>
  <si>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</si>
  <si>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</si>
  <si>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</si>
  <si>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</si>
  <si>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</si>
  <si>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</si>
  <si>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</si>
  <si>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</si>
  <si>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</si>
  <si>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</si>
  <si>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</si>
  <si>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</si>
  <si>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</si>
  <si>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</si>
  <si>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</si>
  <si>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</si>
  <si>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</si>
  <si>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</si>
  <si>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</si>
  <si>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</si>
  <si>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</si>
  <si>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</si>
  <si>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</si>
  <si>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</si>
  <si>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</si>
  <si>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</si>
  <si>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</si>
  <si>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</si>
  <si>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</si>
  <si>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</si>
  <si>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</si>
  <si>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</si>
  <si>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</si>
  <si>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</si>
  <si>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</si>
  <si>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</si>
  <si>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</si>
  <si>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</si>
  <si>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</si>
  <si>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</si>
  <si>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</si>
  <si>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</si>
  <si>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</si>
  <si>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</si>
  <si>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</si>
  <si>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</si>
  <si>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</si>
  <si>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</si>
  <si>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</si>
  <si>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</si>
  <si>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</si>
  <si>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</si>
  <si>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</si>
  <si>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</si>
  <si>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</si>
  <si>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</si>
  <si>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</si>
  <si>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</si>
  <si>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</si>
  <si>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</si>
  <si>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</si>
  <si>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</si>
  <si>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</si>
  <si>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</si>
  <si>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</si>
  <si>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</si>
  <si>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</si>
  <si>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</si>
  <si>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</si>
  <si>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</si>
  <si>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</si>
  <si>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</si>
  <si>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</si>
  <si>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</si>
  <si>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</si>
  <si>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</si>
  <si>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</si>
  <si>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</si>
  <si>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</si>
  <si>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</si>
  <si>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</si>
  <si>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</si>
  <si>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</si>
  <si>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</si>
  <si>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</si>
  <si>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</si>
  <si>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</si>
  <si>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</si>
  <si>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</si>
  <si>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</si>
  <si>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</si>
  <si>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</si>
  <si>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</si>
  <si>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</si>
  <si>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</si>
  <si>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</si>
  <si>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</si>
  <si>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</si>
  <si>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</si>
  <si>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</si>
  <si>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</si>
  <si>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</si>
  <si>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</si>
  <si>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</si>
  <si>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</si>
  <si>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</si>
  <si>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</si>
  <si>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</si>
  <si>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</si>
  <si>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</si>
  <si>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</si>
  <si>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</si>
  <si>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</si>
  <si>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</si>
  <si>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</si>
  <si>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</si>
  <si>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</si>
  <si>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</si>
  <si>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</si>
  <si>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</si>
  <si>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</si>
  <si>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</si>
  <si>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</si>
  <si>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</si>
  <si>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</si>
  <si>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</si>
  <si>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</si>
  <si>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</si>
  <si>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</si>
  <si>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</si>
  <si>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</si>
  <si>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</si>
  <si>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</si>
  <si>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</si>
  <si>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</si>
  <si>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</si>
  <si>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</si>
  <si>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</si>
  <si>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</si>
  <si>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</si>
  <si>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</si>
  <si>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</si>
  <si>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</si>
  <si>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</si>
  <si>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</si>
  <si>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</si>
  <si>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</si>
  <si>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</si>
  <si>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</si>
  <si>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</si>
  <si>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</si>
  <si>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</si>
  <si>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</si>
  <si>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</si>
  <si>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</si>
  <si>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</si>
  <si>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</si>
  <si>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</si>
  <si>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</si>
  <si>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</si>
  <si>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</si>
  <si>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</si>
  <si>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</si>
  <si>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</si>
  <si>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</si>
  <si>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</si>
  <si>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</si>
  <si>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</si>
  <si>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</si>
  <si>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</si>
  <si>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</si>
  <si>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</si>
  <si>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</si>
  <si>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</si>
  <si>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</si>
  <si>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</si>
  <si>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</si>
  <si>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</si>
  <si>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</si>
  <si>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</si>
  <si>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</si>
  <si>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</si>
  <si>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</si>
  <si>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</si>
  <si>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</si>
  <si>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</si>
  <si>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</si>
  <si>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</si>
  <si>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</si>
  <si>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</si>
  <si>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</si>
  <si>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</si>
  <si>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</si>
  <si>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</si>
  <si>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</si>
  <si>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</si>
  <si>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</si>
  <si>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</si>
  <si>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</si>
  <si>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</si>
  <si>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</si>
  <si>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</si>
  <si>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</si>
  <si>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</si>
  <si>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</si>
  <si>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</si>
  <si>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</si>
  <si>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</si>
  <si>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</si>
  <si>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</si>
  <si>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</si>
  <si>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</si>
  <si>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</si>
  <si>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</si>
  <si>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</si>
  <si>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</si>
  <si>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</si>
  <si>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</si>
  <si>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</si>
  <si>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</si>
  <si>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</si>
  <si>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</si>
  <si>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</si>
  <si>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</si>
  <si>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</si>
  <si>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</si>
  <si>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</si>
  <si>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</si>
  <si>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</si>
  <si>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</si>
  <si>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</si>
  <si>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</si>
  <si>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</si>
  <si>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</si>
  <si>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</si>
  <si>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</si>
  <si>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</si>
  <si>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</si>
  <si>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</si>
  <si>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</si>
  <si>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</si>
  <si>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</si>
  <si>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</si>
  <si>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</si>
  <si>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</si>
  <si>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</si>
  <si>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</si>
  <si>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</si>
  <si>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</si>
  <si>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</si>
  <si>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</si>
  <si>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</si>
  <si>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</si>
  <si>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</si>
  <si>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</si>
  <si>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</si>
  <si>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</si>
  <si>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</si>
  <si>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</si>
  <si>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</si>
  <si>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</si>
  <si>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</si>
  <si>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</si>
  <si>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</si>
  <si>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</si>
  <si>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</si>
  <si>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</si>
  <si>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</si>
  <si>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</si>
  <si>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</si>
  <si>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</si>
  <si>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</si>
  <si>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</si>
  <si>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</si>
  <si>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</si>
  <si>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</si>
  <si>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</si>
  <si>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</si>
  <si>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</si>
  <si>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</si>
  <si>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</si>
  <si>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</si>
  <si>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</si>
  <si>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</si>
  <si>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</si>
  <si>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</si>
  <si>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</si>
  <si>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</si>
  <si>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</si>
  <si>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</si>
  <si>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</si>
  <si>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</si>
  <si>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</si>
  <si>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</si>
  <si>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</si>
  <si>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</si>
  <si>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</si>
  <si>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</si>
  <si>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</si>
  <si>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</si>
  <si>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</si>
  <si>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</si>
  <si>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</si>
  <si>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</si>
  <si>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</si>
  <si>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</si>
  <si>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</si>
  <si>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</si>
  <si>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</si>
  <si>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</si>
  <si>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</si>
  <si>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</si>
  <si>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</si>
  <si>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</si>
  <si>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</si>
  <si>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</si>
  <si>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</si>
  <si>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</si>
  <si>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</si>
  <si>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</si>
  <si>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</si>
  <si>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</si>
  <si>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</si>
  <si>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</si>
  <si>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</si>
  <si>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</si>
  <si>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</si>
  <si>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</si>
  <si>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</si>
  <si>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</si>
  <si>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</si>
  <si>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</si>
  <si>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</si>
  <si>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</si>
  <si>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</si>
  <si>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</si>
  <si>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</si>
  <si>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</si>
  <si>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</si>
  <si>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</si>
  <si>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</si>
  <si>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</si>
  <si>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</si>
  <si>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</si>
  <si>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</si>
  <si>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</si>
  <si>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</si>
  <si>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</si>
  <si>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</si>
  <si>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</si>
  <si>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</si>
  <si>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</si>
  <si>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</si>
  <si>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</si>
  <si>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</si>
  <si>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</si>
  <si>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</si>
  <si>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</si>
  <si>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</si>
  <si>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</si>
  <si>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</si>
  <si>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</si>
  <si>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</si>
  <si>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</si>
  <si>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</si>
  <si>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</si>
  <si>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</si>
  <si>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</si>
  <si>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</si>
  <si>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</si>
  <si>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</si>
  <si>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</si>
  <si>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</si>
  <si>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</si>
  <si>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</si>
  <si>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</si>
  <si>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</si>
  <si>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</si>
  <si>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</si>
  <si>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</si>
  <si>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</si>
  <si>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</si>
  <si>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</si>
  <si>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</si>
  <si>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</si>
  <si>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</si>
  <si>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</si>
  <si>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</si>
  <si>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</si>
  <si>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</si>
  <si>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</si>
  <si>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</si>
  <si>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</si>
  <si>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</si>
  <si>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</si>
  <si>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</si>
  <si>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</si>
  <si>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</si>
  <si>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</si>
  <si>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</si>
  <si>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</si>
  <si>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</si>
  <si>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</si>
  <si>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</si>
  <si>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</si>
  <si>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</si>
  <si>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</si>
  <si>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</si>
  <si>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</si>
  <si>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</si>
  <si>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</si>
  <si>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</si>
  <si>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</si>
  <si>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</si>
  <si>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</si>
  <si>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</si>
  <si>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</si>
  <si>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</si>
  <si>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</si>
  <si>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</si>
  <si>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</si>
  <si>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</si>
  <si>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</si>
  <si>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</si>
  <si>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</si>
  <si>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</si>
  <si>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</si>
  <si>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</si>
  <si>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</si>
  <si>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</si>
  <si>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</si>
  <si>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</si>
  <si>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</si>
  <si>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</si>
  <si>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</si>
  <si>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</si>
  <si>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</si>
  <si>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</si>
  <si>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</si>
  <si>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</si>
  <si>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</si>
  <si>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</si>
  <si>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</si>
  <si>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</si>
  <si>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</si>
  <si>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</si>
  <si>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</si>
  <si>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</si>
  <si>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</si>
  <si>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</si>
  <si>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</si>
  <si>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</si>
  <si>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</si>
  <si>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</si>
  <si>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</si>
  <si>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</si>
  <si>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</si>
  <si>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</si>
  <si>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</si>
  <si>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</si>
  <si>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</si>
  <si>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</si>
  <si>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</si>
  <si>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</si>
  <si>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</si>
  <si>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</si>
  <si>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</si>
  <si>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</si>
  <si>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</si>
  <si>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</si>
  <si>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</si>
  <si>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</si>
  <si>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</si>
  <si>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</si>
  <si>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</si>
  <si>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</si>
  <si>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</si>
  <si>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</si>
  <si>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</si>
  <si>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</si>
  <si>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</si>
  <si>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</si>
  <si>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</si>
  <si>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</si>
  <si>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</si>
  <si>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</si>
  <si>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</si>
  <si>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</si>
  <si>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</si>
  <si>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</si>
  <si>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</si>
  <si>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</si>
  <si>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</si>
  <si>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</si>
  <si>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</si>
  <si>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</si>
  <si>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</si>
  <si>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</si>
  <si>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</si>
  <si>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</si>
  <si>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</si>
  <si>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</si>
  <si>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</si>
  <si>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</si>
  <si>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</si>
  <si>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</si>
  <si>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</si>
  <si>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</si>
  <si>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</si>
  <si>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</si>
  <si>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</si>
  <si>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</si>
  <si>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</si>
  <si>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</si>
  <si>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</si>
  <si>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</si>
  <si>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</si>
  <si>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</si>
  <si>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</si>
  <si>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</si>
  <si>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</si>
  <si>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</si>
  <si>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</si>
  <si>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</si>
  <si>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</si>
  <si>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</si>
  <si>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</si>
  <si>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</si>
  <si>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</si>
  <si>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</si>
  <si>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</si>
  <si>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</si>
  <si>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</si>
  <si>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</si>
  <si>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</si>
  <si>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</si>
  <si>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</si>
  <si>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</si>
  <si>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</si>
  <si>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</si>
  <si>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</si>
  <si>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</si>
  <si>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</si>
  <si>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</si>
  <si>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</si>
  <si>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</si>
  <si>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</si>
  <si>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</si>
  <si>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</si>
  <si>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</si>
  <si>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</si>
  <si>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</si>
  <si>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</si>
  <si>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</si>
  <si>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</si>
  <si>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</si>
  <si>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</si>
  <si>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</si>
  <si>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</si>
  <si>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</si>
  <si>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</si>
  <si>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</si>
  <si>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</si>
  <si>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</si>
  <si>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</si>
  <si>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</si>
  <si>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</si>
  <si>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</si>
  <si>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</si>
  <si>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</si>
  <si>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</si>
  <si>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</si>
  <si>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</si>
  <si>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</si>
  <si>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</si>
  <si>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</si>
  <si>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</si>
  <si>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</si>
  <si>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</si>
  <si>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</si>
  <si>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</si>
  <si>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</si>
  <si>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</si>
  <si>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</si>
  <si>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</si>
  <si>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</si>
  <si>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</si>
  <si>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</si>
  <si>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</si>
  <si>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</si>
  <si>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</si>
  <si>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</si>
  <si>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</si>
  <si>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</si>
  <si>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</si>
  <si>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</si>
  <si>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</si>
  <si>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</si>
  <si>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</si>
  <si>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</si>
  <si>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</si>
  <si>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</si>
  <si>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</si>
  <si>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</si>
  <si>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</si>
  <si>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</si>
  <si>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</si>
  <si>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</si>
  <si>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</si>
  <si>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</si>
  <si>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</si>
  <si>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</si>
  <si>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</si>
  <si>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</si>
  <si>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</si>
  <si>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</si>
  <si>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</si>
  <si>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</si>
  <si>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</si>
  <si>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</si>
  <si>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</si>
  <si>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</si>
  <si>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</si>
  <si>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</si>
  <si>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</si>
  <si>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</si>
  <si>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</si>
  <si>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</si>
  <si>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</si>
  <si>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</si>
  <si>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</si>
  <si>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</si>
  <si>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</si>
  <si>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</si>
  <si>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</si>
  <si>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</si>
  <si>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</si>
  <si>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</si>
  <si>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</si>
  <si>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</si>
  <si>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</si>
  <si>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</si>
  <si>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</si>
  <si>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</si>
  <si>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</si>
  <si>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</si>
  <si>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</si>
  <si>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</si>
  <si>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</si>
  <si>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</si>
  <si>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</si>
  <si>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</si>
  <si>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</si>
  <si>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</si>
  <si>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</si>
  <si>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</si>
  <si>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</si>
  <si>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</si>
  <si>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</si>
  <si>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</si>
  <si>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</si>
  <si>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</si>
  <si>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</si>
  <si>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</si>
  <si>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</si>
  <si>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</si>
  <si>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</si>
  <si>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</si>
  <si>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</si>
  <si>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</si>
  <si>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</si>
  <si>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</si>
  <si>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</si>
  <si>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</si>
  <si>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</si>
  <si>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</si>
  <si>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</si>
  <si>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</si>
  <si>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</si>
  <si>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</si>
  <si>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</si>
  <si>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</si>
  <si>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</si>
  <si>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</si>
  <si>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</si>
  <si>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</si>
  <si>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</si>
  <si>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</si>
  <si>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</si>
  <si>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</si>
  <si>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</si>
  <si>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</si>
  <si>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</si>
  <si>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</si>
  <si>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</si>
  <si>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</si>
  <si>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</si>
  <si>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</si>
  <si>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</si>
  <si>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</si>
  <si>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</si>
  <si>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</si>
  <si>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</si>
  <si>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</si>
  <si>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</si>
  <si>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</si>
  <si>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</si>
  <si>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</si>
  <si>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</si>
  <si>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</si>
  <si>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</si>
  <si>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</si>
  <si>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</si>
  <si>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</si>
  <si>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</si>
  <si>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</si>
  <si>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</si>
  <si>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</si>
  <si>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</si>
  <si>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</si>
  <si>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</si>
  <si>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</si>
  <si>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</si>
  <si>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</si>
  <si>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</si>
  <si>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</si>
  <si>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</si>
  <si>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</si>
  <si>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</si>
  <si>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</si>
  <si>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</si>
  <si>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</si>
  <si>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</si>
  <si>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</si>
  <si>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</si>
  <si>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</si>
  <si>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</si>
  <si>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</si>
  <si>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</si>
  <si>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</si>
  <si>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</si>
  <si>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</si>
  <si>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</si>
  <si>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</si>
  <si>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</si>
  <si>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</si>
  <si>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</si>
  <si>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</si>
  <si>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</si>
  <si>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</si>
  <si>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</si>
  <si>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</si>
  <si>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</si>
  <si>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</si>
  <si>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</si>
  <si>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</si>
  <si>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</si>
  <si>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</si>
  <si>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</si>
  <si>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</si>
  <si>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</si>
  <si>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</si>
  <si>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</si>
  <si>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</si>
  <si>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</si>
  <si>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</si>
  <si>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</si>
  <si>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</si>
  <si>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</si>
  <si>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</si>
  <si>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</si>
  <si>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</si>
  <si>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</si>
  <si>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</si>
  <si>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</si>
  <si>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</si>
  <si>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</si>
  <si>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</si>
  <si>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</si>
  <si>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</si>
  <si>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</si>
  <si>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</si>
  <si>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</si>
  <si>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</si>
  <si>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</si>
  <si>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</si>
  <si>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</si>
  <si>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</si>
  <si>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</si>
  <si>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</si>
  <si>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</si>
  <si>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</si>
  <si>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</si>
  <si>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</si>
  <si>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</si>
  <si>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</si>
  <si>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</si>
  <si>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</si>
  <si>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</si>
  <si>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</si>
  <si>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</si>
  <si>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</si>
  <si>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</si>
  <si>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</si>
  <si>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</si>
  <si>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</si>
  <si>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</si>
  <si>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</si>
  <si>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</si>
  <si>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</si>
  <si>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</si>
  <si>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</si>
  <si>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</si>
  <si>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</si>
  <si>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</si>
  <si>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</si>
  <si>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</si>
  <si>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</si>
  <si>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</si>
  <si>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</si>
  <si>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</si>
  <si>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</si>
  <si>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</si>
  <si>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</si>
  <si>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</si>
  <si>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</si>
  <si>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</si>
  <si>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</si>
  <si>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</si>
  <si>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</si>
  <si>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</si>
  <si>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</si>
  <si>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</si>
  <si>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</si>
  <si>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</si>
  <si>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</si>
  <si>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</si>
  <si>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</si>
  <si>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</si>
  <si>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</si>
  <si>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</si>
  <si>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</si>
  <si>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</si>
  <si>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</si>
  <si>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</si>
  <si>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</si>
  <si>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</si>
  <si>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</si>
  <si>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</si>
  <si>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</si>
  <si>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</si>
  <si>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</si>
  <si>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</si>
  <si>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</si>
  <si>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</si>
  <si>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</si>
  <si>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</si>
  <si>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</si>
  <si>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</si>
  <si>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</si>
  <si>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</si>
  <si>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</si>
  <si>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</si>
  <si>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</si>
  <si>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</si>
  <si>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</si>
  <si>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</si>
  <si>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</si>
  <si>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</si>
  <si>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</si>
  <si>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</si>
  <si>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</si>
  <si>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</si>
  <si>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</si>
  <si>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</si>
  <si>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</si>
  <si>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</si>
  <si>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</si>
  <si>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</si>
  <si>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</si>
  <si>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</si>
  <si>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</si>
  <si>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</si>
  <si>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</si>
  <si>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</si>
  <si>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</si>
  <si>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</si>
  <si>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</si>
  <si>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</si>
  <si>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</si>
  <si>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</si>
  <si>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</si>
  <si>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</si>
  <si>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</si>
  <si>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</si>
  <si>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</si>
  <si>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</si>
  <si>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</si>
  <si>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</si>
  <si>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</si>
  <si>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</si>
  <si>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</si>
  <si>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</si>
  <si>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</si>
  <si>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</si>
  <si>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</si>
  <si>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</si>
  <si>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</si>
  <si>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</si>
  <si>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</si>
  <si>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</si>
  <si>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</si>
  <si>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</si>
  <si>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</si>
  <si>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</si>
  <si>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</si>
  <si>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</si>
  <si>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</si>
  <si>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</si>
  <si>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</si>
  <si>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</si>
  <si>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</si>
  <si>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</si>
  <si>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</si>
  <si>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</si>
  <si>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</si>
  <si>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</si>
  <si>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</si>
  <si>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</si>
  <si>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</si>
  <si>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</si>
  <si>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</si>
  <si>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</si>
  <si>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</si>
  <si>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</si>
  <si>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</si>
  <si>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</si>
  <si>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</si>
  <si>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</si>
  <si>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</si>
  <si>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</si>
  <si>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</si>
  <si>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</si>
  <si>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</si>
  <si>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</si>
  <si>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</si>
  <si>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</si>
  <si>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</si>
  <si>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</si>
  <si>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</si>
  <si>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</si>
  <si>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</si>
  <si>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</si>
  <si>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</si>
  <si>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</si>
  <si>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</si>
  <si>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</si>
  <si>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</si>
  <si>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</si>
  <si>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</si>
  <si>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</si>
  <si>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</si>
  <si>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</si>
  <si>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</si>
  <si>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</si>
  <si>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</si>
  <si>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</si>
  <si>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</si>
  <si>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</si>
  <si>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</si>
  <si>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</si>
  <si>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</si>
  <si>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</si>
  <si>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</si>
  <si>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</si>
  <si>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</si>
  <si>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</si>
  <si>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</si>
  <si>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</si>
  <si>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</si>
  <si>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</si>
  <si>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</si>
  <si>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</si>
  <si>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</si>
  <si>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</si>
  <si>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</si>
  <si>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</si>
  <si>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</si>
  <si>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</si>
  <si>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</si>
  <si>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</si>
  <si>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</si>
  <si>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</si>
  <si>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</si>
  <si>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</si>
  <si>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</si>
  <si>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</si>
  <si>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</si>
  <si>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</si>
  <si>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</si>
  <si>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</si>
  <si>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</si>
  <si>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</si>
  <si>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</si>
  <si>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</si>
  <si>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</si>
  <si>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</si>
  <si>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</si>
  <si>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</si>
  <si>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</si>
  <si>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</si>
  <si>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</si>
  <si>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</si>
  <si>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</si>
  <si>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</si>
  <si>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</si>
  <si>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</si>
  <si>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</si>
  <si>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</si>
  <si>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</si>
  <si>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</si>
  <si>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</si>
  <si>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</si>
  <si>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</si>
  <si>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</si>
  <si>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</si>
  <si>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</si>
  <si>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</si>
  <si>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</si>
  <si>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</si>
  <si>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</si>
  <si>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</si>
  <si>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</si>
  <si>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</si>
  <si>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</si>
  <si>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</si>
  <si>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</si>
  <si>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</si>
  <si>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</si>
  <si>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</si>
  <si>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</si>
  <si>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</si>
  <si>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</si>
  <si>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</si>
  <si>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</si>
  <si>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</si>
  <si>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</si>
  <si>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</si>
  <si>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</si>
  <si>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</si>
  <si>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</si>
  <si>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</si>
  <si>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</si>
  <si>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</si>
  <si>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</si>
  <si>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</si>
  <si>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</si>
  <si>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</si>
  <si>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</si>
  <si>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</si>
  <si>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</si>
  <si>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</si>
  <si>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</si>
  <si>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</si>
  <si>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</si>
  <si>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</si>
  <si>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</si>
  <si>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</si>
  <si>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</si>
  <si>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</si>
  <si>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</si>
  <si>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</si>
  <si>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</si>
  <si>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</si>
  <si>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</si>
  <si>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</si>
  <si>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</si>
  <si>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</si>
  <si>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</si>
  <si>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</si>
  <si>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</si>
  <si>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</si>
  <si>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</si>
  <si>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</si>
  <si>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</si>
  <si>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</si>
  <si>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</si>
  <si>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</si>
  <si>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</si>
  <si>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</si>
  <si>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</si>
  <si>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</si>
  <si>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</si>
  <si>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</si>
  <si>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</si>
  <si>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</si>
  <si>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</si>
  <si>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</si>
  <si>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</si>
  <si>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</si>
  <si>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</si>
  <si>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</si>
  <si>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</si>
  <si>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</si>
  <si>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</si>
  <si>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</si>
  <si>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</si>
  <si>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</si>
  <si>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</si>
  <si>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</si>
  <si>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</si>
  <si>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</si>
  <si>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</si>
  <si>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</si>
  <si>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</si>
  <si>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</si>
  <si>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</si>
  <si>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</si>
  <si>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</si>
  <si>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</si>
  <si>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</si>
  <si>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</si>
  <si>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</si>
  <si>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</si>
  <si>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</si>
  <si>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</si>
  <si>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</si>
  <si>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</si>
  <si>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</si>
  <si>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</si>
  <si>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</si>
  <si>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</si>
  <si>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</si>
  <si>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</si>
  <si>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</si>
  <si>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</si>
  <si>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</si>
  <si>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</si>
  <si>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</si>
  <si>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</si>
  <si>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</si>
  <si>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</si>
  <si>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</si>
  <si>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</si>
  <si>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</si>
  <si>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</si>
  <si>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</si>
  <si>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</si>
  <si>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</si>
  <si>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</si>
  <si>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</si>
  <si>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</si>
  <si>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</si>
  <si>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</si>
  <si>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</si>
  <si>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</si>
  <si>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</si>
  <si>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</si>
  <si>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</si>
  <si>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</si>
  <si>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</si>
  <si>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</si>
  <si>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</si>
  <si>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</si>
  <si>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</si>
  <si>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</si>
  <si>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</si>
  <si>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</si>
  <si>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</si>
  <si>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</si>
  <si>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</si>
  <si>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</si>
  <si>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</si>
  <si>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</si>
  <si>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</si>
  <si>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</si>
  <si>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</si>
  <si>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</si>
  <si>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</si>
  <si>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</si>
  <si>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</si>
  <si>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</si>
  <si>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</si>
  <si>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</si>
  <si>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</si>
  <si>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</si>
  <si>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</si>
  <si>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</si>
  <si>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</si>
  <si>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</si>
  <si>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</si>
  <si>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</si>
  <si>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</si>
  <si>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</si>
  <si>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</si>
  <si>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</si>
  <si>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</si>
  <si>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</si>
  <si>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</si>
  <si>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</si>
  <si>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</si>
  <si>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</si>
  <si>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</si>
  <si>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</si>
  <si>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</si>
  <si>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</si>
  <si>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</si>
  <si>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</si>
  <si>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</si>
  <si>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</si>
  <si>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</si>
  <si>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</si>
  <si>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</si>
  <si>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</si>
  <si>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</si>
  <si>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</si>
  <si>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</si>
  <si>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</si>
  <si>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</si>
  <si>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</si>
  <si>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</si>
  <si>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</si>
  <si>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</si>
  <si>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</si>
  <si>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</si>
  <si>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</si>
  <si>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</si>
  <si>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</si>
  <si>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</si>
  <si>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</si>
  <si>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</si>
  <si>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</si>
  <si>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</si>
  <si>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</si>
  <si>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</si>
  <si>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</si>
  <si>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</si>
  <si>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</si>
  <si>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</si>
  <si>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</si>
  <si>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</si>
  <si>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</si>
  <si>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</si>
  <si>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</si>
  <si>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</si>
  <si>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</si>
  <si>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</si>
  <si>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</si>
  <si>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</si>
  <si>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</si>
  <si>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</si>
  <si>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</si>
  <si>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</si>
  <si>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</si>
  <si>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</si>
  <si>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</si>
  <si>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</si>
  <si>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</si>
  <si>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</si>
  <si>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</si>
  <si>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</si>
  <si>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</si>
  <si>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</si>
  <si>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</si>
  <si>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</si>
  <si>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</si>
  <si>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</si>
  <si>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</si>
  <si>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</si>
  <si>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</si>
  <si>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</si>
  <si>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</si>
  <si>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</si>
  <si>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</si>
  <si>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</si>
  <si>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</si>
  <si>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</si>
  <si>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</si>
  <si>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</si>
  <si>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</si>
  <si>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</si>
  <si>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</si>
  <si>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</si>
  <si>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</si>
  <si>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</si>
  <si>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</si>
  <si>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</si>
  <si>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</si>
  <si>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</si>
  <si>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</si>
  <si>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</si>
  <si>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</si>
  <si>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</si>
  <si>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</si>
  <si>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</si>
  <si>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</si>
  <si>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</si>
  <si>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</si>
  <si>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</si>
  <si>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</si>
  <si>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</si>
  <si>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</si>
  <si>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</si>
  <si>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</si>
  <si>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</si>
  <si>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</si>
  <si>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</si>
  <si>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</si>
  <si>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</si>
  <si>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</si>
  <si>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</si>
  <si>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</si>
  <si>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</si>
  <si>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</si>
  <si>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</si>
  <si>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</si>
  <si>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</si>
  <si>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</si>
  <si>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</si>
  <si>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</si>
  <si>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</si>
  <si>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</si>
  <si>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</si>
  <si>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</si>
  <si>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</si>
  <si>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</si>
  <si>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</si>
  <si>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</si>
  <si>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</si>
  <si>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</si>
  <si>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</si>
  <si>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</si>
  <si>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</si>
  <si>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</si>
  <si>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</si>
  <si>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</si>
  <si>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</si>
  <si>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</si>
  <si>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</si>
  <si>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</si>
  <si>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</si>
  <si>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</si>
  <si>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</si>
  <si>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</si>
  <si>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</si>
  <si>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</si>
  <si>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</si>
  <si>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</si>
  <si>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</si>
  <si>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</si>
  <si>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</si>
  <si>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</si>
  <si>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</si>
  <si>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</si>
  <si>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</si>
  <si>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</si>
  <si>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</si>
  <si>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</si>
  <si>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</si>
  <si>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</si>
  <si>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</si>
  <si>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</si>
  <si>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</si>
  <si>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</si>
  <si>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</si>
  <si>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</si>
  <si>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</si>
  <si>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</si>
  <si>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</si>
  <si>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</si>
  <si>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</si>
  <si>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</si>
  <si>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</si>
  <si>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</si>
  <si>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</si>
  <si>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</si>
  <si>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</si>
  <si>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</si>
  <si>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</si>
  <si>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</si>
  <si>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</si>
  <si>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</si>
  <si>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</si>
  <si>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</si>
  <si>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</si>
  <si>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</si>
  <si>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</si>
  <si>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</si>
  <si>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</si>
  <si>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</si>
  <si>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</si>
  <si>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</si>
  <si>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</si>
  <si>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</si>
  <si>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</si>
  <si>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</si>
  <si>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</si>
  <si>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</si>
  <si>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</si>
  <si>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</si>
  <si>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</si>
  <si>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</si>
  <si>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</si>
  <si>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</si>
  <si>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</si>
  <si>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</si>
  <si>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</si>
  <si>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</si>
  <si>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</si>
  <si>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</si>
  <si>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</si>
  <si>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</si>
  <si>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</si>
  <si>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</si>
  <si>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</si>
  <si>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</si>
  <si>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</si>
  <si>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</si>
  <si>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</si>
  <si>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</si>
  <si>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</si>
  <si>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</si>
  <si>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</si>
  <si>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</si>
  <si>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</si>
  <si>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</si>
  <si>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</si>
  <si>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</si>
  <si>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</si>
  <si>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</si>
  <si>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</si>
  <si>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</si>
  <si>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</si>
  <si>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</si>
  <si>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</si>
  <si>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</si>
  <si>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</si>
  <si>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</si>
  <si>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</si>
  <si>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</si>
  <si>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</si>
  <si>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</si>
  <si>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</si>
  <si>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</si>
  <si>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</si>
  <si>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</si>
  <si>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</si>
  <si>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</si>
  <si>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</si>
  <si>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</si>
  <si>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</si>
  <si>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</si>
  <si>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</si>
  <si>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</si>
  <si>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</si>
  <si>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</si>
  <si>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</si>
  <si>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</si>
  <si>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</si>
  <si>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</si>
  <si>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</si>
  <si>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</si>
  <si>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</si>
  <si>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</si>
  <si>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</si>
  <si>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</si>
  <si>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</si>
  <si>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</si>
  <si>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</si>
  <si>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</si>
  <si>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</si>
  <si>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</si>
  <si>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</si>
  <si>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</si>
  <si>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</si>
  <si>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</si>
  <si>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</si>
  <si>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</si>
  <si>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</si>
  <si>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</si>
  <si>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</si>
  <si>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</si>
  <si>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</si>
  <si>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</si>
  <si>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</si>
  <si>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</si>
  <si>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</si>
  <si>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</si>
  <si>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</si>
  <si>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</si>
  <si>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</si>
  <si>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</si>
  <si>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</si>
  <si>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</si>
  <si>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</si>
  <si>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</si>
  <si>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</si>
  <si>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</si>
  <si>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</si>
  <si>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</si>
  <si>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</si>
  <si>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</si>
  <si>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</si>
  <si>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</si>
  <si>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</si>
  <si>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</si>
  <si>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</si>
  <si>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</si>
  <si>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</si>
  <si>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</si>
  <si>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</si>
  <si>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</si>
  <si>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</si>
  <si>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</si>
  <si>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</si>
  <si>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</si>
  <si>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</si>
  <si>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</si>
  <si>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</si>
  <si>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</si>
  <si>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</si>
  <si>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</si>
  <si>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</si>
  <si>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</si>
  <si>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</si>
  <si>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</si>
  <si>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</si>
  <si>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</si>
  <si>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</si>
  <si>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</si>
  <si>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</si>
  <si>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</si>
  <si>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</si>
  <si>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</si>
  <si>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</si>
  <si>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</si>
  <si>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</si>
  <si>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</si>
  <si>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</si>
  <si>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</si>
  <si>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</si>
  <si>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</si>
  <si>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</si>
  <si>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</si>
  <si>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</si>
  <si>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</si>
  <si>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</si>
  <si>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</si>
  <si>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</si>
  <si>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</si>
  <si>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</si>
  <si>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</si>
  <si>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</si>
  <si>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</si>
  <si>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</si>
  <si>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</si>
  <si>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</si>
  <si>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</si>
  <si>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</si>
  <si>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</si>
  <si>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</si>
  <si>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</si>
  <si>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</si>
  <si>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</si>
  <si>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</si>
  <si>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</si>
  <si>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</si>
  <si>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</si>
  <si>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</si>
  <si>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</si>
  <si>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</si>
  <si>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</si>
  <si>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</si>
  <si>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</si>
  <si>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</si>
  <si>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</si>
  <si>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</si>
  <si>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</si>
  <si>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</si>
  <si>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</si>
  <si>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</si>
  <si>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</si>
  <si>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</si>
  <si>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</si>
  <si>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</si>
  <si>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</si>
  <si>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</si>
  <si>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</si>
  <si>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</si>
  <si>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</si>
  <si>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</si>
  <si>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</si>
  <si>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</si>
  <si>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</si>
  <si>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</si>
  <si>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</si>
  <si>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</si>
  <si>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</si>
  <si>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</si>
  <si>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</si>
  <si>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</si>
  <si>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</si>
  <si>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</si>
  <si>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</si>
  <si>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</si>
  <si>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</si>
  <si>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</si>
  <si>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</si>
  <si>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</si>
  <si>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</si>
  <si>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</si>
  <si>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</si>
  <si>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</si>
  <si>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</si>
  <si>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</si>
  <si>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</si>
  <si>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</si>
  <si>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</si>
  <si>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</si>
  <si>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</si>
  <si>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</si>
  <si>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</si>
  <si>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</si>
  <si>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</si>
  <si>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</si>
  <si>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</si>
  <si>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</si>
  <si>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</si>
  <si>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</si>
  <si>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</si>
  <si>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</si>
  <si>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</si>
  <si>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</si>
  <si>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</si>
  <si>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</si>
  <si>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</si>
  <si>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</si>
  <si>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</si>
  <si>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</si>
  <si>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</si>
  <si>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</si>
  <si>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</si>
  <si>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</si>
  <si>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</si>
  <si>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</si>
  <si>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</si>
  <si>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</si>
  <si>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</si>
  <si>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</si>
  <si>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</si>
  <si>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</si>
  <si>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</si>
  <si>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</si>
  <si>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</si>
  <si>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</si>
  <si>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</si>
  <si>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</si>
  <si>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</si>
  <si>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</si>
  <si>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</si>
  <si>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</si>
  <si>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</si>
  <si>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</si>
  <si>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</si>
  <si>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</si>
  <si>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</si>
  <si>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</si>
  <si>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</si>
  <si>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</si>
  <si>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</si>
  <si>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</si>
  <si>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</si>
  <si>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</si>
  <si>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</si>
  <si>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</si>
  <si>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</si>
  <si>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</si>
  <si>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</si>
  <si>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</si>
  <si>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</si>
  <si>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</si>
  <si>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</si>
  <si>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</si>
  <si>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</si>
  <si>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</si>
  <si>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</si>
  <si>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</si>
  <si>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</si>
  <si>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</si>
  <si>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</si>
  <si>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</si>
  <si>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</si>
  <si>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</si>
  <si>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</si>
  <si>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</si>
  <si>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</si>
  <si>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</si>
  <si>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</si>
  <si>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</si>
  <si>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</si>
  <si>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</si>
  <si>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</si>
  <si>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</si>
  <si>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</si>
  <si>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</si>
  <si>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</si>
  <si>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</si>
  <si>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</si>
  <si>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</si>
  <si>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</si>
  <si>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</si>
  <si>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</si>
  <si>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</si>
  <si>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</si>
  <si>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</si>
  <si>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</si>
  <si>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</si>
  <si>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</si>
  <si>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</si>
  <si>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</si>
  <si>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</si>
  <si>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</si>
  <si>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</si>
  <si>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</si>
  <si>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</si>
  <si>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</si>
  <si>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</si>
  <si>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</si>
  <si>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</si>
  <si>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</si>
  <si>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</si>
  <si>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</si>
  <si>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</si>
  <si>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</si>
  <si>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</si>
  <si>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</si>
  <si>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</si>
  <si>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</si>
  <si>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</si>
  <si>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</si>
  <si>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</si>
  <si>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</si>
  <si>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</si>
  <si>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</si>
  <si>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</si>
  <si>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</si>
  <si>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</si>
  <si>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</si>
  <si>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</si>
  <si>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</si>
  <si>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</si>
  <si>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</si>
  <si>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</si>
  <si>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</si>
  <si>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</si>
  <si>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</si>
  <si>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</si>
  <si>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</si>
  <si>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</si>
  <si>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</si>
  <si>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</si>
  <si>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</si>
  <si>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</si>
  <si>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</si>
  <si>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</si>
  <si>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</si>
  <si>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</si>
  <si>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</si>
  <si>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</si>
  <si>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</si>
  <si>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</si>
  <si>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</si>
  <si>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</si>
  <si>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</si>
  <si>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</si>
  <si>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</si>
  <si>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</si>
  <si>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</si>
  <si>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</si>
  <si>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</si>
  <si>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</si>
  <si>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</si>
  <si>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</si>
  <si>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</si>
  <si>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</si>
  <si>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</si>
  <si>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</si>
  <si>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</si>
  <si>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</si>
  <si>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</si>
  <si>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</si>
  <si>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</si>
  <si>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</si>
  <si>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</si>
  <si>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</si>
  <si>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</si>
  <si>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</si>
  <si>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</si>
  <si>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</si>
  <si>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</si>
  <si>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</si>
  <si>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</si>
  <si>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</si>
  <si>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</si>
  <si>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</si>
  <si>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</si>
  <si>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</si>
  <si>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</si>
  <si>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</si>
  <si>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</si>
  <si>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</si>
  <si>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</si>
  <si>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</si>
  <si>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</si>
  <si>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</si>
  <si>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</si>
  <si>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</si>
  <si>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</si>
  <si>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</si>
  <si>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</si>
  <si>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</si>
  <si>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</si>
  <si>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</si>
  <si>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</si>
  <si>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</si>
  <si>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</si>
  <si>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</si>
  <si>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</si>
  <si>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</si>
  <si>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</si>
  <si>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</si>
  <si>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</si>
  <si>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</si>
  <si>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</si>
  <si>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</si>
  <si>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</si>
  <si>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</si>
  <si>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</si>
  <si>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</si>
  <si>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</si>
  <si>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</si>
  <si>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</si>
  <si>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</si>
  <si>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</si>
  <si>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</si>
  <si>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</si>
  <si>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</si>
  <si>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</si>
  <si>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</si>
  <si>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</si>
  <si>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</si>
  <si>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</si>
  <si>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</si>
  <si>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</si>
  <si>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</si>
  <si>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</si>
  <si>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</si>
  <si>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</si>
  <si>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</si>
  <si>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</si>
  <si>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</si>
  <si>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</si>
  <si>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</si>
  <si>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</si>
  <si>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</si>
  <si>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</si>
  <si>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</si>
  <si>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</si>
  <si>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</si>
  <si>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</si>
  <si>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</si>
  <si>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</si>
  <si>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</si>
  <si>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</si>
  <si>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</si>
  <si>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</si>
  <si>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</si>
  <si>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</si>
  <si>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</si>
  <si>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</si>
  <si>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</si>
  <si>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</si>
  <si>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</si>
  <si>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</si>
  <si>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</si>
  <si>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</si>
  <si>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</si>
  <si>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</si>
  <si>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</si>
  <si>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</si>
  <si>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</si>
  <si>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</si>
  <si>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</si>
  <si>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</si>
  <si>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</si>
  <si>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</si>
  <si>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</si>
  <si>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</si>
  <si>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</si>
  <si>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</si>
  <si>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</si>
  <si>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</si>
  <si>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</si>
  <si>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</si>
  <si>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</si>
  <si>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</si>
  <si>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</si>
  <si>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</si>
  <si>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</si>
  <si>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</si>
  <si>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</si>
  <si>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</si>
  <si>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</si>
  <si>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</si>
  <si>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</si>
  <si>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</si>
  <si>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</si>
  <si>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</si>
  <si>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</si>
  <si>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</si>
  <si>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</si>
  <si>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</si>
  <si>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</si>
  <si>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</si>
  <si>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</si>
  <si>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</si>
  <si>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</si>
  <si>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</si>
  <si>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</si>
  <si>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</si>
  <si>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</si>
  <si>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</si>
  <si>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</si>
  <si>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</si>
  <si>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</si>
  <si>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</si>
  <si>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</si>
  <si>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</si>
  <si>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</si>
  <si>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</si>
  <si>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</si>
  <si>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</si>
  <si>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</si>
  <si>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</si>
  <si>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</si>
  <si>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</si>
  <si>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</si>
  <si>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</si>
  <si>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</si>
  <si>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</si>
  <si>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</si>
  <si>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</si>
  <si>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</si>
  <si>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</si>
  <si>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</si>
  <si>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</si>
  <si>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</si>
  <si>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</si>
  <si>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</si>
  <si>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</si>
  <si>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</si>
  <si>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</si>
  <si>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</si>
  <si>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</si>
  <si>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</si>
  <si>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</si>
  <si>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</si>
  <si>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</si>
  <si>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</si>
  <si>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</si>
  <si>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</si>
  <si>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</si>
  <si>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</si>
  <si>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</si>
  <si>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</si>
  <si>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</si>
  <si>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</si>
  <si>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</si>
  <si>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</si>
  <si>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</si>
  <si>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</si>
  <si>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</si>
  <si>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</si>
  <si>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</si>
  <si>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</si>
  <si>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</si>
  <si>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</si>
  <si>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</si>
  <si>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</si>
  <si>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</si>
  <si>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</si>
  <si>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</si>
  <si>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</si>
  <si>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</si>
  <si>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</si>
  <si>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</si>
  <si>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</si>
  <si>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</si>
  <si>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</si>
  <si>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</si>
  <si>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</si>
  <si>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</si>
  <si>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</si>
  <si>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</si>
  <si>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</si>
  <si>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</si>
  <si>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</si>
  <si>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</si>
  <si>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</si>
  <si>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</si>
  <si>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</si>
  <si>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</si>
  <si>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</si>
  <si>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</si>
  <si>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</si>
  <si>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</si>
  <si>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</si>
  <si>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</si>
  <si>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</si>
  <si>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</si>
  <si>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</si>
  <si>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</si>
  <si>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</si>
  <si>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</si>
  <si>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</si>
  <si>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</si>
  <si>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</si>
  <si>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</si>
  <si>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</si>
  <si>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</si>
  <si>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</si>
  <si>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</si>
  <si>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</si>
  <si>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</si>
  <si>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</si>
  <si>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</si>
  <si>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</si>
  <si>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</si>
  <si>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</si>
  <si>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</si>
  <si>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</si>
  <si>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</si>
  <si>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</si>
  <si>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</si>
  <si>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</si>
  <si>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</si>
  <si>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</si>
  <si>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</si>
  <si>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</si>
  <si>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</si>
  <si>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</si>
  <si>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</si>
  <si>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</si>
  <si>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</si>
  <si>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</si>
  <si>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</si>
  <si>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</si>
  <si>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</si>
  <si>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</si>
  <si>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</si>
  <si>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</si>
  <si>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</si>
  <si>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</si>
  <si>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</si>
  <si>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</si>
  <si>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</si>
  <si>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</si>
  <si>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</si>
  <si>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</si>
  <si>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</si>
  <si>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</si>
  <si>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</si>
  <si>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</si>
  <si>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</si>
  <si>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</si>
  <si>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</si>
  <si>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</si>
  <si>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</si>
  <si>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</si>
  <si>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</si>
  <si>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</si>
  <si>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</si>
  <si>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</si>
  <si>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</si>
  <si>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</si>
  <si>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</si>
  <si>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</si>
  <si>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</si>
  <si>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</si>
  <si>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</si>
  <si>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</si>
  <si>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</si>
  <si>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</si>
  <si>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</si>
  <si>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</si>
  <si>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</si>
  <si>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</si>
  <si>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</si>
  <si>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</si>
  <si>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</si>
  <si>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</si>
  <si>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</si>
  <si>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</si>
  <si>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</si>
  <si>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</si>
  <si>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</si>
  <si>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</si>
  <si>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</si>
  <si>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</si>
  <si>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</si>
  <si>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</si>
  <si>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</si>
  <si>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</si>
  <si>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</si>
  <si>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</si>
  <si>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</si>
  <si>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</si>
  <si>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</si>
  <si>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</si>
  <si>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</si>
  <si>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</si>
  <si>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</si>
  <si>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</si>
  <si>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</si>
  <si>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</si>
  <si>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</si>
  <si>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</si>
  <si>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</si>
  <si>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</si>
  <si>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</si>
  <si>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</si>
  <si>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</si>
  <si>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</si>
  <si>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</si>
  <si>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</si>
  <si>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</si>
  <si>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</si>
  <si>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</si>
  <si>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</si>
  <si>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</si>
  <si>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</si>
  <si>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</si>
  <si>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</si>
  <si>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</si>
  <si>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</si>
  <si>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</si>
  <si>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</si>
  <si>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</si>
  <si>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</si>
  <si>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</si>
  <si>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</si>
  <si>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</si>
  <si>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</si>
  <si>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</si>
  <si>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</si>
  <si>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</si>
  <si>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</si>
  <si>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</si>
  <si>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</si>
  <si>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</si>
  <si>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</si>
  <si>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</si>
  <si>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</si>
  <si>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</si>
  <si>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</si>
  <si>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</si>
  <si>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</si>
  <si>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</si>
  <si>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</si>
  <si>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</si>
  <si>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</si>
  <si>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</si>
  <si>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</si>
  <si>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</si>
  <si>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</si>
  <si>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</si>
  <si>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</si>
  <si>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</si>
  <si>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</si>
  <si>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</si>
  <si>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</si>
  <si>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</si>
  <si>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</si>
  <si>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</si>
  <si>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</si>
  <si>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</si>
  <si>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</si>
  <si>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</si>
  <si>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</si>
  <si>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</si>
  <si>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</si>
  <si>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</si>
  <si>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</si>
  <si>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</si>
  <si>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</si>
  <si>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</si>
  <si>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</si>
  <si>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</si>
  <si>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</si>
  <si>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</si>
  <si>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</si>
  <si>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</si>
  <si>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</si>
  <si>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</si>
  <si>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</si>
  <si>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</si>
  <si>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</si>
  <si>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</si>
  <si>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</si>
  <si>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</si>
  <si>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</si>
  <si>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</si>
  <si>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</si>
  <si>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</si>
  <si>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</si>
  <si>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</si>
  <si>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</si>
  <si>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</si>
  <si>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</si>
  <si>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</si>
  <si>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</si>
  <si>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</si>
  <si>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</si>
  <si>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</si>
  <si>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</si>
  <si>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</si>
  <si>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</si>
  <si>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</si>
  <si>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</si>
  <si>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</si>
  <si>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</si>
  <si>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</si>
  <si>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</si>
  <si>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</si>
  <si>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</si>
  <si>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</si>
  <si>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</si>
  <si>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</si>
  <si>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</si>
  <si>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</si>
  <si>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</si>
  <si>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</si>
  <si>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</si>
  <si>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</si>
  <si>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</si>
  <si>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</si>
  <si>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</si>
  <si>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</si>
  <si>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</si>
  <si>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</si>
  <si>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</si>
  <si>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</si>
  <si>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</si>
  <si>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</si>
  <si>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</si>
  <si>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</si>
  <si>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</si>
  <si>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</si>
  <si>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</si>
  <si>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</si>
  <si>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</si>
  <si>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</si>
  <si>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</si>
  <si>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</si>
  <si>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</si>
  <si>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</si>
  <si>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</si>
  <si>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</si>
  <si>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</si>
  <si>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</si>
  <si>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</si>
  <si>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</si>
  <si>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</si>
  <si>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</si>
  <si>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</si>
  <si>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</si>
  <si>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</si>
  <si>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</si>
  <si>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</si>
  <si>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</si>
  <si>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</si>
  <si>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</si>
  <si>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</si>
  <si>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</si>
  <si>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</si>
  <si>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</si>
  <si>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</si>
  <si>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</si>
  <si>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</si>
  <si>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</si>
  <si>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</si>
  <si>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</si>
  <si>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</si>
  <si>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</si>
  <si>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</si>
  <si>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</si>
  <si>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</si>
  <si>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</si>
  <si>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</si>
  <si>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</si>
  <si>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</si>
  <si>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</si>
  <si>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</si>
  <si>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</si>
  <si>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</si>
  <si>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</si>
  <si>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</si>
  <si>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</si>
  <si>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</si>
  <si>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</si>
  <si>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</si>
  <si>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</si>
  <si>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</si>
  <si>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</si>
  <si>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</si>
  <si>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</si>
  <si>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</si>
  <si>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</si>
  <si>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</si>
  <si>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</si>
  <si>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</si>
  <si>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</si>
  <si>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</si>
  <si>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</si>
  <si>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</si>
  <si>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</si>
  <si>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</si>
  <si>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</si>
  <si>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</si>
  <si>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</si>
  <si>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</si>
  <si>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</si>
  <si>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</si>
  <si>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</si>
  <si>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</si>
  <si>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</si>
  <si>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</si>
  <si>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</si>
  <si>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</si>
  <si>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</si>
  <si>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</si>
  <si>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</si>
  <si>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</si>
  <si>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</si>
  <si>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</si>
  <si>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</si>
  <si>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</si>
  <si>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</si>
  <si>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</si>
  <si>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</si>
  <si>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</si>
  <si>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</si>
  <si>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</si>
  <si>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</si>
  <si>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</si>
  <si>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</si>
  <si>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</si>
  <si>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</si>
  <si>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</si>
  <si>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</si>
  <si>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</si>
  <si>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</si>
  <si>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</si>
  <si>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</si>
  <si>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</si>
  <si>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</si>
  <si>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</si>
  <si>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</si>
  <si>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</si>
  <si>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</si>
  <si>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</si>
  <si>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</si>
  <si>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</si>
  <si>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</si>
  <si>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</si>
  <si>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</si>
  <si>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</si>
  <si>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</si>
  <si>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</si>
  <si>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</si>
  <si>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</si>
  <si>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</si>
  <si>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</si>
  <si>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</si>
  <si>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</si>
  <si>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</si>
  <si>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</si>
  <si>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</si>
  <si>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</si>
  <si>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</si>
  <si>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</si>
  <si>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</si>
  <si>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</si>
  <si>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</si>
  <si>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</si>
  <si>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</si>
  <si>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</si>
  <si>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</si>
  <si>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</si>
  <si>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</si>
  <si>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</si>
  <si>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</si>
  <si>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</si>
  <si>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</si>
  <si>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</si>
  <si>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</si>
  <si>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</si>
  <si>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</si>
  <si>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</si>
  <si>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</si>
  <si>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</si>
  <si>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</si>
  <si>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</si>
  <si>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</si>
  <si>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</si>
  <si>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</si>
  <si>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</si>
  <si>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</si>
  <si>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</si>
  <si>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</si>
  <si>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</si>
  <si>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</si>
  <si>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</si>
  <si>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</si>
  <si>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</si>
  <si>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</si>
  <si>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</si>
  <si>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</si>
  <si>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</si>
  <si>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</si>
  <si>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</si>
  <si>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</si>
  <si>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</si>
  <si>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</si>
  <si>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</si>
  <si>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</si>
  <si>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</si>
  <si>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</si>
  <si>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</si>
  <si>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</si>
  <si>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</si>
  <si>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</si>
  <si>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</si>
  <si>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</si>
  <si>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</si>
  <si>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</si>
  <si>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</si>
  <si>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</si>
  <si>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</si>
  <si>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</si>
  <si>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</si>
  <si>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</si>
  <si>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</si>
  <si>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</si>
  <si>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</si>
  <si>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</si>
  <si>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</si>
  <si>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</si>
  <si>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</si>
  <si>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</si>
  <si>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</si>
  <si>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</si>
  <si>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</si>
  <si>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</si>
  <si>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</si>
  <si>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</si>
  <si>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</si>
  <si>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</si>
  <si>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</si>
  <si>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</si>
  <si>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</si>
  <si>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</si>
  <si>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</si>
  <si>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</si>
  <si>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</si>
  <si>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</si>
  <si>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</si>
  <si>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</si>
  <si>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</si>
  <si>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</si>
  <si>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</si>
  <si>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</si>
  <si>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</si>
  <si>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</si>
  <si>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</si>
  <si>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</si>
  <si>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</si>
  <si>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</si>
  <si>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</si>
  <si>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</si>
  <si>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</si>
  <si>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</si>
  <si>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</si>
  <si>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</si>
  <si>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</si>
  <si>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</si>
  <si>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</si>
  <si>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</si>
  <si>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</si>
  <si>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</si>
  <si>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</si>
  <si>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</si>
  <si>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</si>
  <si>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</si>
  <si>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</si>
  <si>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</si>
  <si>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</si>
  <si>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</si>
  <si>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</si>
  <si>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</si>
  <si>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</si>
  <si>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</si>
  <si>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</si>
  <si>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</si>
  <si>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</si>
  <si>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</si>
  <si>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</si>
  <si>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</si>
  <si>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</si>
  <si>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</si>
  <si>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</si>
  <si>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</si>
  <si>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</si>
  <si>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</si>
  <si>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</si>
  <si>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</si>
  <si>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</si>
  <si>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</si>
  <si>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</si>
  <si>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</si>
  <si>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</si>
  <si>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</si>
  <si>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</si>
  <si>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</si>
  <si>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</si>
  <si>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</si>
  <si>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</si>
  <si>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</si>
  <si>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</si>
  <si>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</si>
  <si>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</si>
  <si>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</si>
  <si>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</si>
  <si>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</si>
  <si>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</si>
  <si>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</si>
  <si>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</si>
  <si>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</si>
  <si>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</si>
  <si>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</si>
  <si>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</si>
  <si>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</si>
  <si>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</si>
  <si>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</si>
  <si>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</si>
  <si>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</si>
  <si>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</si>
  <si>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</si>
  <si>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</si>
  <si>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</si>
  <si>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</si>
  <si>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</si>
  <si>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</si>
  <si>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</si>
  <si>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</si>
  <si>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</si>
  <si>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</si>
  <si>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</si>
  <si>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</si>
  <si>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</si>
  <si>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</si>
  <si>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</si>
  <si>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</si>
  <si>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</si>
  <si>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</si>
  <si>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</si>
  <si>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</si>
  <si>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</si>
  <si>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</si>
  <si>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</si>
  <si>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</si>
  <si>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</si>
  <si>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</si>
  <si>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</si>
  <si>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</si>
  <si>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</si>
  <si>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</si>
  <si>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</si>
  <si>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</si>
  <si>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</si>
  <si>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</si>
  <si>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</si>
  <si>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</si>
  <si>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</si>
  <si>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</si>
  <si>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</si>
  <si>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</si>
  <si>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</si>
  <si>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</si>
  <si>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</si>
  <si>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</si>
  <si>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</si>
  <si>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</si>
  <si>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</si>
  <si>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</si>
  <si>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</si>
  <si>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</si>
  <si>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</si>
  <si>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</si>
  <si>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</si>
  <si>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</si>
  <si>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</si>
  <si>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</si>
  <si>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</si>
  <si>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</si>
  <si>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</si>
  <si>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</si>
  <si>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</si>
  <si>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</si>
  <si>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</si>
  <si>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</si>
  <si>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</si>
  <si>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</si>
  <si>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</si>
  <si>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</si>
  <si>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</si>
  <si>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</si>
  <si>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</si>
  <si>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</si>
  <si>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</si>
  <si>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</si>
  <si>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</si>
  <si>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</si>
  <si>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</si>
  <si>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</si>
  <si>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</si>
  <si>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</si>
  <si>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</si>
  <si>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</si>
  <si>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</si>
  <si>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</si>
  <si>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</si>
  <si>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</si>
  <si>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</si>
  <si>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</si>
  <si>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</si>
  <si>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</si>
  <si>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</si>
  <si>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</si>
  <si>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</si>
  <si>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</si>
  <si>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</si>
  <si>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</si>
  <si>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</si>
  <si>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</si>
  <si>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</si>
  <si>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</si>
  <si>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</si>
  <si>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</si>
  <si>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</si>
  <si>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</si>
  <si>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</si>
  <si>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</si>
  <si>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</si>
  <si>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</si>
  <si>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</si>
  <si>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</si>
  <si>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</si>
  <si>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</si>
  <si>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</si>
  <si>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</si>
  <si>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</si>
  <si>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</si>
  <si>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</si>
  <si>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</si>
  <si>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</si>
  <si>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</si>
  <si>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</si>
  <si>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</si>
  <si>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</si>
  <si>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</si>
  <si>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</si>
  <si>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</si>
  <si>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</si>
  <si>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</si>
  <si>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</si>
  <si>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</si>
  <si>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</si>
  <si>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</si>
  <si>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</si>
  <si>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</si>
  <si>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</si>
  <si>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</si>
  <si>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</si>
  <si>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</si>
  <si>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</si>
  <si>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</si>
  <si>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</si>
  <si>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</si>
  <si>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</si>
  <si>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</si>
  <si>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</si>
  <si>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</si>
  <si>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</si>
  <si>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</si>
  <si>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</si>
  <si>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</si>
  <si>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</si>
  <si>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</si>
  <si>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</si>
  <si>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</si>
  <si>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</si>
  <si>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</si>
  <si>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</si>
  <si>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</si>
  <si>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</si>
  <si>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</si>
  <si>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</si>
  <si>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</si>
  <si>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</si>
  <si>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</si>
  <si>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</si>
  <si>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</si>
  <si>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</si>
  <si>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</si>
  <si>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</si>
  <si>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</si>
  <si>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</si>
  <si>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</si>
  <si>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</si>
  <si>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</si>
  <si>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</si>
  <si>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</si>
  <si>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</si>
  <si>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</si>
  <si>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</si>
  <si>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</si>
  <si>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</si>
  <si>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</si>
  <si>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</si>
  <si>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</si>
  <si>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</si>
  <si>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</si>
  <si>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</si>
  <si>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</si>
  <si>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</si>
  <si>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</si>
  <si>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</si>
  <si>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</si>
  <si>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</si>
  <si>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</si>
  <si>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</si>
  <si>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</si>
  <si>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</si>
  <si>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</si>
  <si>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</si>
  <si>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</si>
  <si>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</si>
  <si>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</si>
  <si>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</si>
  <si>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</si>
  <si>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</si>
  <si>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</si>
  <si>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</si>
  <si>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</si>
  <si>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</si>
  <si>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</si>
  <si>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</si>
  <si>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</si>
  <si>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</si>
  <si>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</si>
  <si>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</si>
  <si>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</si>
  <si>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</si>
  <si>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</si>
  <si>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</si>
  <si>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</si>
  <si>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</si>
  <si>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</si>
  <si>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</si>
  <si>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</si>
  <si>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</si>
  <si>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</si>
  <si>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</si>
  <si>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</si>
  <si>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</si>
  <si>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</si>
  <si>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</si>
  <si>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</si>
  <si>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</si>
  <si>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</si>
  <si>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</si>
  <si>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</si>
  <si>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</si>
  <si>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</si>
  <si>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</si>
  <si>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</si>
  <si>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</si>
  <si>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</si>
  <si>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</si>
  <si>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</si>
  <si>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</si>
  <si>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</si>
  <si>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</si>
  <si>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</si>
  <si>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</si>
  <si>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</si>
  <si>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</si>
  <si>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</si>
  <si>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</si>
  <si>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</si>
  <si>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</si>
  <si>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</si>
  <si>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</si>
  <si>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</si>
  <si>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</si>
  <si>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</si>
  <si>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</si>
  <si>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</si>
  <si>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</si>
  <si>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</si>
  <si>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</si>
  <si>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</si>
  <si>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</si>
  <si>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</si>
  <si>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</si>
  <si>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</si>
  <si>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</si>
  <si>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</si>
  <si>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</si>
  <si>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</si>
  <si>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</si>
  <si>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</si>
  <si>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</si>
  <si>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</si>
  <si>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</si>
  <si>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</si>
  <si>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</si>
  <si>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</si>
  <si>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</si>
  <si>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</si>
  <si>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</si>
  <si>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</si>
  <si>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</si>
  <si>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</si>
  <si>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</si>
  <si>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</si>
  <si>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</si>
  <si>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</si>
  <si>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</si>
  <si>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</si>
  <si>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</si>
  <si>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</si>
  <si>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</si>
  <si>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</si>
  <si>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</si>
  <si>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</si>
  <si>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</si>
  <si>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</si>
  <si>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</si>
  <si>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</si>
  <si>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</si>
  <si>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</si>
  <si>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</si>
  <si>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</si>
  <si>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</si>
  <si>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</si>
  <si>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</si>
  <si>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</si>
  <si>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</si>
  <si>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</si>
  <si>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</si>
  <si>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</si>
  <si>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</si>
  <si>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</si>
  <si>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</si>
  <si>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</si>
  <si>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</si>
  <si>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</si>
  <si>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</si>
  <si>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</si>
  <si>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</si>
  <si>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</si>
  <si>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</si>
  <si>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</si>
  <si>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</si>
  <si>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</si>
  <si>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</si>
  <si>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</si>
  <si>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</si>
  <si>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</si>
  <si>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</si>
  <si>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</si>
  <si>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</si>
  <si>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</si>
  <si>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</si>
  <si>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</si>
  <si>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</si>
  <si>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</si>
  <si>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</si>
  <si>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</si>
  <si>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</si>
  <si>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</si>
  <si>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</si>
  <si>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</si>
  <si>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</si>
  <si>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</si>
  <si>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</si>
  <si>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</si>
  <si>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</si>
  <si>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</si>
  <si>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</si>
  <si>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</si>
  <si>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</si>
  <si>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</si>
  <si>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</si>
  <si>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</si>
  <si>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</si>
  <si>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</si>
  <si>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</si>
  <si>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</si>
  <si>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</si>
  <si>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</si>
  <si>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</si>
  <si>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</si>
  <si>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</si>
  <si>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</si>
  <si>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</si>
  <si>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</si>
  <si>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</si>
  <si>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</si>
  <si>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</si>
  <si>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</si>
  <si>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</si>
  <si>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</si>
  <si>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</si>
  <si>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</si>
  <si>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</si>
  <si>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</si>
  <si>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</si>
  <si>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</si>
  <si>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</si>
  <si>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</si>
  <si>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</si>
  <si>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</si>
  <si>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</si>
  <si>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</si>
  <si>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</si>
  <si>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</si>
  <si>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</si>
  <si>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</si>
  <si>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</si>
  <si>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</si>
  <si>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</si>
  <si>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</si>
  <si>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</si>
  <si>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</si>
  <si>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</si>
  <si>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</si>
  <si>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</si>
  <si>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</si>
  <si>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</si>
  <si>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</si>
  <si>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</si>
  <si>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</si>
  <si>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</si>
  <si>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</si>
  <si>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</si>
  <si>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</si>
  <si>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</si>
  <si>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</si>
  <si>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</si>
  <si>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</si>
  <si>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</si>
  <si>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</si>
  <si>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</si>
  <si>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</si>
  <si>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</si>
  <si>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</si>
  <si>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</si>
  <si>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</si>
  <si>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</si>
  <si>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</si>
  <si>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</si>
  <si>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</si>
  <si>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</si>
  <si>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</si>
  <si>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</si>
  <si>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</si>
  <si>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</si>
  <si>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</si>
  <si>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</si>
  <si>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</si>
  <si>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</si>
  <si>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</si>
  <si>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</si>
  <si>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</si>
  <si>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</si>
  <si>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</si>
  <si>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</si>
  <si>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</si>
  <si>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</si>
  <si>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</si>
  <si>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</si>
  <si>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</si>
  <si>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</si>
  <si>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</si>
  <si>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</si>
  <si>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</si>
  <si>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</si>
  <si>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</si>
  <si>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</si>
  <si>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</si>
  <si>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</si>
  <si>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</si>
  <si>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</si>
  <si>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</si>
  <si>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</si>
  <si>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</si>
  <si>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</si>
  <si>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</si>
  <si>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</si>
  <si>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</si>
  <si>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</si>
  <si>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</si>
  <si>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</si>
  <si>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</si>
  <si>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</si>
  <si>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</si>
  <si>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</si>
  <si>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</si>
  <si>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</si>
  <si>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</si>
  <si>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</si>
  <si>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</si>
  <si>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</si>
  <si>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</si>
  <si>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</si>
  <si>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</si>
  <si>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</si>
  <si>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</si>
  <si>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</si>
  <si>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</si>
  <si>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</si>
  <si>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</si>
  <si>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</si>
  <si>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</si>
  <si>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</si>
  <si>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</si>
  <si>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</si>
  <si>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</si>
  <si>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</si>
  <si>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</si>
  <si>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</si>
  <si>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</si>
  <si>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</si>
  <si>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</si>
  <si>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</si>
  <si>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</si>
  <si>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</si>
  <si>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</si>
  <si>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</si>
  <si>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</si>
  <si>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</si>
  <si>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</si>
  <si>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</si>
  <si>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</si>
  <si>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</si>
  <si>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</si>
  <si>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</si>
  <si>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</si>
  <si>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</si>
  <si>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</si>
  <si>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</si>
  <si>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</si>
  <si>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</si>
  <si>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</si>
  <si>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</si>
  <si>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</si>
  <si>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</si>
  <si>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</si>
  <si>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</si>
  <si>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</si>
  <si>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</si>
  <si>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</si>
  <si>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</si>
  <si>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</si>
  <si>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</si>
  <si>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</si>
  <si>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</si>
  <si>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</si>
  <si>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</si>
  <si>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</si>
  <si>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</si>
  <si>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</si>
  <si>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</si>
  <si>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</si>
  <si>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</si>
  <si>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</si>
  <si>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</si>
  <si>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</si>
  <si>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</si>
  <si>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</si>
  <si>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</si>
  <si>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</si>
  <si>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</si>
  <si>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</si>
  <si>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</si>
  <si>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</si>
  <si>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</si>
  <si>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</si>
  <si>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</si>
  <si>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</si>
  <si>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</si>
  <si>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</si>
  <si>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</si>
  <si>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</si>
  <si>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</si>
  <si>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</si>
  <si>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</si>
  <si>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</si>
  <si>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</si>
  <si>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</si>
  <si>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</si>
  <si>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</si>
  <si>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</si>
  <si>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</si>
  <si>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</si>
  <si>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</si>
  <si>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</si>
  <si>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</si>
  <si>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</si>
  <si>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</si>
  <si>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</si>
  <si>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</si>
  <si>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</si>
  <si>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</si>
  <si>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</si>
  <si>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</si>
  <si>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</si>
  <si>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</si>
  <si>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</si>
  <si>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</si>
  <si>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</si>
  <si>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</si>
  <si>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</si>
  <si>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</si>
  <si>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</si>
  <si>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</si>
  <si>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</si>
  <si>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</si>
  <si>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</si>
  <si>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</si>
  <si>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</si>
  <si>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</si>
  <si>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</si>
  <si>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</si>
  <si>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</si>
  <si>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</si>
  <si>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</si>
  <si>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</si>
  <si>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</si>
  <si>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</si>
  <si>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</si>
  <si>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</si>
  <si>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</si>
  <si>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</si>
  <si>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</si>
  <si>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</si>
  <si>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</si>
  <si>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</si>
  <si>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</si>
  <si>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</si>
  <si>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</si>
  <si>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</si>
  <si>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</si>
  <si>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</si>
  <si>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</si>
  <si>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</si>
  <si>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</si>
  <si>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</si>
  <si>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</si>
  <si>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</si>
  <si>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</si>
  <si>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</si>
  <si>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</si>
  <si>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</si>
  <si>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</si>
  <si>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</si>
  <si>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</si>
  <si>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</si>
  <si>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</si>
  <si>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</si>
  <si>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</si>
  <si>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</si>
  <si>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</si>
  <si>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</si>
  <si>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</si>
  <si>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</si>
  <si>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</si>
  <si>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</si>
  <si>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</si>
  <si>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</si>
  <si>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</si>
  <si>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</si>
  <si>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</si>
  <si>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</si>
  <si>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</si>
  <si>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</si>
  <si>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</si>
  <si>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</si>
  <si>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</si>
  <si>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</si>
  <si>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</si>
  <si>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</si>
  <si>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</si>
  <si>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</si>
  <si>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</si>
  <si>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</si>
  <si>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</si>
  <si>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</si>
  <si>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</si>
  <si>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</si>
  <si>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</si>
  <si>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</si>
  <si>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</si>
  <si>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</si>
  <si>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</si>
  <si>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</si>
  <si>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</si>
  <si>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</si>
  <si>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</si>
  <si>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</si>
  <si>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</si>
  <si>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</si>
  <si>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</si>
  <si>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</si>
  <si>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</si>
  <si>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</si>
  <si>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</si>
  <si>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</si>
  <si>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</si>
  <si>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</si>
  <si>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</si>
  <si>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</si>
  <si>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</si>
  <si>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</si>
  <si>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</si>
  <si>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</si>
  <si>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</si>
  <si>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</si>
  <si>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</si>
  <si>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</si>
  <si>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</si>
  <si>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</si>
  <si>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</si>
  <si>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</si>
  <si>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</si>
  <si>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</si>
  <si>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</si>
  <si>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</si>
  <si>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</si>
  <si>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</si>
  <si>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</si>
  <si>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</si>
  <si>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</si>
  <si>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</si>
  <si>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</si>
  <si>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</si>
  <si>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</si>
  <si>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</si>
  <si>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</si>
  <si>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</si>
  <si>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</si>
  <si>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</si>
  <si>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</si>
  <si>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</si>
  <si>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</si>
  <si>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</si>
  <si>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</si>
  <si>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</si>
  <si>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</si>
  <si>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</si>
  <si>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</si>
  <si>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</si>
  <si>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</si>
  <si>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</si>
  <si>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</si>
  <si>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</si>
  <si>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</si>
  <si>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</si>
  <si>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</si>
  <si>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</si>
  <si>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</si>
  <si>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</si>
  <si>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</si>
  <si>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</si>
  <si>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</si>
  <si>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</si>
  <si>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</si>
  <si>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</si>
  <si>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</si>
  <si>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</si>
  <si>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</si>
  <si>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</si>
  <si>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</si>
  <si>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</si>
  <si>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</si>
  <si>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</si>
  <si>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</si>
  <si>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</si>
  <si>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</si>
  <si>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</si>
  <si>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</si>
  <si>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</si>
  <si>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</si>
  <si>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</si>
  <si>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</si>
  <si>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</si>
  <si>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</si>
  <si>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</si>
  <si>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</si>
  <si>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</si>
  <si>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</si>
  <si>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</si>
  <si>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</si>
  <si>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</si>
  <si>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</si>
  <si>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</si>
  <si>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</si>
  <si>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</si>
  <si>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</si>
  <si>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</si>
  <si>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</si>
  <si>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</si>
  <si>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</si>
  <si>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</si>
  <si>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</si>
  <si>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</si>
  <si>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</si>
  <si>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</si>
  <si>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</si>
  <si>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</si>
  <si>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</si>
  <si>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</si>
  <si>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</si>
  <si>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</si>
  <si>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</si>
  <si>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</si>
  <si>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</si>
  <si>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</si>
  <si>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</si>
  <si>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</si>
  <si>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</si>
  <si>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</si>
  <si>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</si>
  <si>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</si>
  <si>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</si>
  <si>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</si>
  <si>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</si>
  <si>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</si>
  <si>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</si>
  <si>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</si>
  <si>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</si>
  <si>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</si>
  <si>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</si>
  <si>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</si>
  <si>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</si>
  <si>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</si>
  <si>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</si>
  <si>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</si>
  <si>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</si>
  <si>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</si>
  <si>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</si>
  <si>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</si>
  <si>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</si>
  <si>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</si>
  <si>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</si>
  <si>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</si>
  <si>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</si>
  <si>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</si>
  <si>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</si>
  <si>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</si>
  <si>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</si>
  <si>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</si>
  <si>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</si>
  <si>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</si>
  <si>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</si>
  <si>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</si>
  <si>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</si>
  <si>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</si>
  <si>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</si>
  <si>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</si>
  <si>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</si>
  <si>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</si>
  <si>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</si>
  <si>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</si>
  <si>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</si>
  <si>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</si>
  <si>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</si>
  <si>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</si>
  <si>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</si>
  <si>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</si>
  <si>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</si>
  <si>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</si>
  <si>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</si>
  <si>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</si>
  <si>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</si>
  <si>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</si>
  <si>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</si>
  <si>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</si>
  <si>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</si>
  <si>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</si>
  <si>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</si>
  <si>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</si>
  <si>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</si>
  <si>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</si>
  <si>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</si>
  <si>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</si>
  <si>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</si>
  <si>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</si>
  <si>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</si>
  <si>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</si>
  <si>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</si>
  <si>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</si>
  <si>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</si>
  <si>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</si>
  <si>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</si>
  <si>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</si>
  <si>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</si>
  <si>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</si>
  <si>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</si>
  <si>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</si>
  <si>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</si>
  <si>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</si>
  <si>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</si>
  <si>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</si>
  <si>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</si>
  <si>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</si>
  <si>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</si>
  <si>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</si>
  <si>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</si>
  <si>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</si>
  <si>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</si>
  <si>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</si>
  <si>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</si>
  <si>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</si>
  <si>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</si>
  <si>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</si>
  <si>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</si>
  <si>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</si>
  <si>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</si>
  <si>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</si>
  <si>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</si>
  <si>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</si>
  <si>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</si>
  <si>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</si>
  <si>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</si>
  <si>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</si>
  <si>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</si>
  <si>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</si>
  <si>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</si>
  <si>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</si>
  <si>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</si>
  <si>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</si>
  <si>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</si>
  <si>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</si>
  <si>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</si>
  <si>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</si>
  <si>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</si>
  <si>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</si>
  <si>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</si>
  <si>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</si>
  <si>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</si>
  <si>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</si>
  <si>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</si>
  <si>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</si>
  <si>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</si>
  <si>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</si>
  <si>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</si>
  <si>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</si>
  <si>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</si>
  <si>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</si>
  <si>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</si>
  <si>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</si>
  <si>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</si>
  <si>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</si>
  <si>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</si>
  <si>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</si>
  <si>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</si>
  <si>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</si>
  <si>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</si>
  <si>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</si>
  <si>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</si>
  <si>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</si>
  <si>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</si>
  <si>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</si>
  <si>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</si>
  <si>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</si>
  <si>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</si>
  <si>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</si>
  <si>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</si>
  <si>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</si>
  <si>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</si>
  <si>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</si>
  <si>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</si>
  <si>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</si>
  <si>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</si>
  <si>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</si>
  <si>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</si>
  <si>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</si>
  <si>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</si>
  <si>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</si>
  <si>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</si>
  <si>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</si>
  <si>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</si>
  <si>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</si>
  <si>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</si>
  <si>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</si>
  <si>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</si>
  <si>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</si>
  <si>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</si>
  <si>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</si>
  <si>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</si>
  <si>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</si>
  <si>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</si>
  <si>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</si>
  <si>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</si>
  <si>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</si>
  <si>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</si>
  <si>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</si>
  <si>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</si>
  <si>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</si>
  <si>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</si>
  <si>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</si>
  <si>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</si>
  <si>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</si>
  <si>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</si>
  <si>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</si>
  <si>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</si>
  <si>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</si>
  <si>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</si>
  <si>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</si>
  <si>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</si>
  <si>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</si>
  <si>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</si>
  <si>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</si>
  <si>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</si>
  <si>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</si>
  <si>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</si>
  <si>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</si>
  <si>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</si>
  <si>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</si>
  <si>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</si>
  <si>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</si>
  <si>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</si>
  <si>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</si>
  <si>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</si>
  <si>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</si>
  <si>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</si>
  <si>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</si>
  <si>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</si>
  <si>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</si>
  <si>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</si>
  <si>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</si>
  <si>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</si>
  <si>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</si>
  <si>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</si>
  <si>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</si>
  <si>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</si>
  <si>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</si>
  <si>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</si>
  <si>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</si>
  <si>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</si>
  <si>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</si>
  <si>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</si>
  <si>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</si>
  <si>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</si>
  <si>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</si>
  <si>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</si>
  <si>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</si>
  <si>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</si>
  <si>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</si>
  <si>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</si>
  <si>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</si>
  <si>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</si>
  <si>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</si>
  <si>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</si>
  <si>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</si>
  <si>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</si>
  <si>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</si>
  <si>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</si>
  <si>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</si>
  <si>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</si>
  <si>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</si>
  <si>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</si>
  <si>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</si>
  <si>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</si>
  <si>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</si>
  <si>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</si>
  <si>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</si>
  <si>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</si>
  <si>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</si>
  <si>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</si>
  <si>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</si>
  <si>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</si>
  <si>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</si>
  <si>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</si>
  <si>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</si>
  <si>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</si>
  <si>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</si>
  <si>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</si>
  <si>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</si>
  <si>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</si>
  <si>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</si>
  <si>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</si>
  <si>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</si>
  <si>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</si>
  <si>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</si>
  <si>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</si>
  <si>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</si>
  <si>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</si>
  <si>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</si>
  <si>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</si>
  <si>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</si>
  <si>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</si>
  <si>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</si>
  <si>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</si>
  <si>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</si>
  <si>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</si>
  <si>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</si>
  <si>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</si>
  <si>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</si>
  <si>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</si>
  <si>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</si>
  <si>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</si>
  <si>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</si>
  <si>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</si>
  <si>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</si>
  <si>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</si>
  <si>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</si>
  <si>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</si>
  <si>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</si>
  <si>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</si>
  <si>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</si>
  <si>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</si>
  <si>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</si>
  <si>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</si>
  <si>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</si>
  <si>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</si>
  <si>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</si>
  <si>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</si>
  <si>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</si>
  <si>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</si>
  <si>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</si>
  <si>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</si>
  <si>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</si>
  <si>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</si>
  <si>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</si>
  <si>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</si>
  <si>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</si>
  <si>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</si>
  <si>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</si>
  <si>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</si>
  <si>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</si>
  <si>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</si>
  <si>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</si>
  <si>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</si>
  <si>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</si>
  <si>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</si>
  <si>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</si>
  <si>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</si>
  <si>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</si>
  <si>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</si>
  <si>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</si>
  <si>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</si>
  <si>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</si>
  <si>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</si>
  <si>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</si>
  <si>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</si>
  <si>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</si>
  <si>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</si>
  <si>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</si>
  <si>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</si>
  <si>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</si>
  <si>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</si>
  <si>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</si>
  <si>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</si>
  <si>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</si>
  <si>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</si>
  <si>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</si>
  <si>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</si>
  <si>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</si>
  <si>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</si>
  <si>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</si>
  <si>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</si>
  <si>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</si>
  <si>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</si>
  <si>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</si>
  <si>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</si>
  <si>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</si>
  <si>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</si>
  <si>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</si>
  <si>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</si>
  <si>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</si>
  <si>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</si>
  <si>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</si>
  <si>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</si>
  <si>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</si>
  <si>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</si>
  <si>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</si>
  <si>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</si>
  <si>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</si>
  <si>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</si>
  <si>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</si>
  <si>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</si>
  <si>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</si>
  <si>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</si>
  <si>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</si>
  <si>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</si>
  <si>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</si>
  <si>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</si>
  <si>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</si>
  <si>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</si>
  <si>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</si>
  <si>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</si>
  <si>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</si>
  <si>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</si>
  <si>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</si>
  <si>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</si>
  <si>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</si>
  <si>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</si>
  <si>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</si>
  <si>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</si>
  <si>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</si>
  <si>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</si>
  <si>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</si>
  <si>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</si>
  <si>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</si>
  <si>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</si>
  <si>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</si>
  <si>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</si>
  <si>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</si>
  <si>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</si>
  <si>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</si>
  <si>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</si>
  <si>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</si>
  <si>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</si>
  <si>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</si>
  <si>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</si>
  <si>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</si>
  <si>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</si>
  <si>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</si>
  <si>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</si>
  <si>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</si>
  <si>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</si>
  <si>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</si>
  <si>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</si>
  <si>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</si>
  <si>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</si>
  <si>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</si>
  <si>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</si>
  <si>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</si>
  <si>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</si>
  <si>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</si>
  <si>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</si>
  <si>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</si>
  <si>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</si>
  <si>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</si>
  <si>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</si>
  <si>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</si>
  <si>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</si>
  <si>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</si>
  <si>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</si>
  <si>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</si>
  <si>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</si>
  <si>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</si>
  <si>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</si>
  <si>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</si>
  <si>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</si>
  <si>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</si>
  <si>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</si>
  <si>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</si>
  <si>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</si>
  <si>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</si>
  <si>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</si>
  <si>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</si>
  <si>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</si>
  <si>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</si>
  <si>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</si>
  <si>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</si>
  <si>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</si>
  <si>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</si>
  <si>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</si>
  <si>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</si>
  <si>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</si>
  <si>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</si>
  <si>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</si>
  <si>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</si>
  <si>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</si>
  <si>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</si>
  <si>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</si>
  <si>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</si>
  <si>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</si>
  <si>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</si>
  <si>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</si>
  <si>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</si>
  <si>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</si>
  <si>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</si>
  <si>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</si>
  <si>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</si>
  <si>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</si>
  <si>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</si>
  <si>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</si>
  <si>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</si>
  <si>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</si>
  <si>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</si>
  <si>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</si>
  <si>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</si>
  <si>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</si>
  <si>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</si>
  <si>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</si>
  <si>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</si>
  <si>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</si>
  <si>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</si>
  <si>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</si>
  <si>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</si>
  <si>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</si>
  <si>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</si>
  <si>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</si>
  <si>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</si>
  <si>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</si>
  <si>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</si>
  <si>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</si>
  <si>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</si>
  <si>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</si>
  <si>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</si>
  <si>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</si>
  <si>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</si>
  <si>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</si>
  <si>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</si>
  <si>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</si>
  <si>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</si>
  <si>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</si>
  <si>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</si>
  <si>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</si>
  <si>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</si>
  <si>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</si>
  <si>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</si>
  <si>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</si>
  <si>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</si>
  <si>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</si>
  <si>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</si>
  <si>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</si>
  <si>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</si>
  <si>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</si>
  <si>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</si>
  <si>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</si>
  <si>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</si>
  <si>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</si>
  <si>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</si>
  <si>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</si>
  <si>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</si>
  <si>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</si>
  <si>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</si>
  <si>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</si>
  <si>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</si>
  <si>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</si>
  <si>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</si>
  <si>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</si>
  <si>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</si>
  <si>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</si>
  <si>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</si>
  <si>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</si>
  <si>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</si>
  <si>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</si>
  <si>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</si>
  <si>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</si>
  <si>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</si>
  <si>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</si>
  <si>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</si>
  <si>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</si>
  <si>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</si>
  <si>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</si>
  <si>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</si>
  <si>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</si>
  <si>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</si>
  <si>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</si>
  <si>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</si>
  <si>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</si>
  <si>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</si>
  <si>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</si>
  <si>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</si>
  <si>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</si>
  <si>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</si>
  <si>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</si>
  <si>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</si>
  <si>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</si>
  <si>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</si>
  <si>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</si>
  <si>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</si>
  <si>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</si>
  <si>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</si>
  <si>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</si>
  <si>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</si>
  <si>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</si>
  <si>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</si>
  <si>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</si>
  <si>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</si>
  <si>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</si>
  <si>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</si>
  <si>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</si>
  <si>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</si>
  <si>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</si>
  <si>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</si>
  <si>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</si>
  <si>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</si>
  <si>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</si>
  <si>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</si>
  <si>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</si>
  <si>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</si>
  <si>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</si>
  <si>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</si>
  <si>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</si>
  <si>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</si>
  <si>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</si>
  <si>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</si>
  <si>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</si>
  <si>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</si>
  <si>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</si>
  <si>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</si>
  <si>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</si>
  <si>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</si>
  <si>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</si>
  <si>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</si>
  <si>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</si>
  <si>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</si>
  <si>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</si>
  <si>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</si>
  <si>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</si>
  <si>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</si>
  <si>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</si>
  <si>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</si>
  <si>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</si>
  <si>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</si>
  <si>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</si>
  <si>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</si>
  <si>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</si>
  <si>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</si>
  <si>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</si>
  <si>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</si>
  <si>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</si>
  <si>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</si>
  <si>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</si>
  <si>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</si>
  <si>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</si>
  <si>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</si>
  <si>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</si>
  <si>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</si>
  <si>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</si>
  <si>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</si>
  <si>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</si>
  <si>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</si>
  <si>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</si>
  <si>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</si>
  <si>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</si>
  <si>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</si>
  <si>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</si>
  <si>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</si>
  <si>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</si>
  <si>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</si>
  <si>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</si>
  <si>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</si>
  <si>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</si>
  <si>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</si>
  <si>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</si>
  <si>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</si>
  <si>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</si>
  <si>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</si>
  <si>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</si>
  <si>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</si>
  <si>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</si>
  <si>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</si>
  <si>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</si>
  <si>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</si>
  <si>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</si>
  <si>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</si>
  <si>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</si>
  <si>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</si>
  <si>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</si>
  <si>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</si>
  <si>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</si>
  <si>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</si>
  <si>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</si>
  <si>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</si>
  <si>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</si>
  <si>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</si>
  <si>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</si>
  <si>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</si>
  <si>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</si>
  <si>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</si>
  <si>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</si>
  <si>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</si>
  <si>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</si>
  <si>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</si>
  <si>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</si>
  <si>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</si>
  <si>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</si>
  <si>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</si>
  <si>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</si>
  <si>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</si>
  <si>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</si>
  <si>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</si>
  <si>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</si>
  <si>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</si>
  <si>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</si>
  <si>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</si>
  <si>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</si>
  <si>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</si>
  <si>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</si>
  <si>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</si>
  <si>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</si>
  <si>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</si>
  <si>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</si>
  <si>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</si>
  <si>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</si>
  <si>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</si>
  <si>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</si>
  <si>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</si>
  <si>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</si>
  <si>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</si>
  <si>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</si>
  <si>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</si>
  <si>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</si>
  <si>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</si>
  <si>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</si>
  <si>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</si>
  <si>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</si>
  <si>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</si>
  <si>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</si>
  <si>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</si>
  <si>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</si>
  <si>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</si>
  <si>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</si>
  <si>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</si>
  <si>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</si>
  <si>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</si>
  <si>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</si>
  <si>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</si>
  <si>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</si>
  <si>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</si>
  <si>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</si>
  <si>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</si>
  <si>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</si>
  <si>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</si>
  <si>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</si>
  <si>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</si>
  <si>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</si>
  <si>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</si>
  <si>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</si>
  <si>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</si>
  <si>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</si>
  <si>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</si>
  <si>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</si>
  <si>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</si>
  <si>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</si>
  <si>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</si>
  <si>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</si>
  <si>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</si>
  <si>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</si>
  <si>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</si>
  <si>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</si>
  <si>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</si>
  <si>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</si>
  <si>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</si>
  <si>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</si>
  <si>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</si>
  <si>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</si>
  <si>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</si>
  <si>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</si>
  <si>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</si>
  <si>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</si>
  <si>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</si>
  <si>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</si>
  <si>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</si>
  <si>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</si>
  <si>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</si>
  <si>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</si>
  <si>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</si>
  <si>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</si>
  <si>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</si>
  <si>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</si>
  <si>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</si>
  <si>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</si>
  <si>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</si>
  <si>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</si>
  <si>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</si>
  <si>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</si>
  <si>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</si>
  <si>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</si>
  <si>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</si>
  <si>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</si>
  <si>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</si>
  <si>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</si>
  <si>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</si>
  <si>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</si>
  <si>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</si>
  <si>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</si>
  <si>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</si>
  <si>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</si>
  <si>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</si>
  <si>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</si>
  <si>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</si>
  <si>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</si>
  <si>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</si>
  <si>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</si>
  <si>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</si>
  <si>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</si>
  <si>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</si>
  <si>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</si>
  <si>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</si>
  <si>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</si>
  <si>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</si>
  <si>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</si>
  <si>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</si>
  <si>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</si>
  <si>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</si>
  <si>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</si>
  <si>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</si>
  <si>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</si>
  <si>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</si>
  <si>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</si>
  <si>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</si>
  <si>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</si>
  <si>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</si>
  <si>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</si>
  <si>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</si>
  <si>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</si>
  <si>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</si>
  <si>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</si>
  <si>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</si>
  <si>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</si>
  <si>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</si>
  <si>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</si>
  <si>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</si>
  <si>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</si>
  <si>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</si>
  <si>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</si>
  <si>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</si>
  <si>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</si>
  <si>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</si>
  <si>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</si>
  <si>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</si>
  <si>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</si>
  <si>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</si>
  <si>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</si>
  <si>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</si>
  <si>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</si>
  <si>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</si>
  <si>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</si>
  <si>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</si>
  <si>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</si>
  <si>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</si>
  <si>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</si>
  <si>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</si>
  <si>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</si>
  <si>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</si>
  <si>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</si>
  <si>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</si>
  <si>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</si>
  <si>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</si>
  <si>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</si>
  <si>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</si>
  <si>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</si>
  <si>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</si>
  <si>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</si>
  <si>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</si>
  <si>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</si>
  <si>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</si>
  <si>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</si>
  <si>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</si>
  <si>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</si>
  <si>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</si>
  <si>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</si>
  <si>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</si>
  <si>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</si>
  <si>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</si>
  <si>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</si>
  <si>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</si>
  <si>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</si>
  <si>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</si>
  <si>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</si>
  <si>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</si>
  <si>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</si>
  <si>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</si>
  <si>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</si>
  <si>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</si>
  <si>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</si>
  <si>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</si>
  <si>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</si>
  <si>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</si>
  <si>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</si>
  <si>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</si>
  <si>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</si>
  <si>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</si>
  <si>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</si>
  <si>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</si>
  <si>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</si>
  <si>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</si>
  <si>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</si>
  <si>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</si>
  <si>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</si>
  <si>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</si>
  <si>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</si>
  <si>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</si>
  <si>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</si>
  <si>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</si>
  <si>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</si>
  <si>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</si>
  <si>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</si>
  <si>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</si>
  <si>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</si>
  <si>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</si>
  <si>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</si>
  <si>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</si>
  <si>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</si>
  <si>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</si>
  <si>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</si>
  <si>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</si>
  <si>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</si>
  <si>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</si>
  <si>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</si>
  <si>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</si>
  <si>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</si>
  <si>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</si>
  <si>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</si>
  <si>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</si>
  <si>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</si>
  <si>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</si>
  <si>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</si>
  <si>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</si>
  <si>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</si>
  <si>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</si>
  <si>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</si>
  <si>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</si>
  <si>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</si>
  <si>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</si>
  <si>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</si>
  <si>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</si>
  <si>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</si>
  <si>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</si>
  <si>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</si>
  <si>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</si>
  <si>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</si>
  <si>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</si>
  <si>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</si>
  <si>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</si>
  <si>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</si>
  <si>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</si>
  <si>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</si>
  <si>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</si>
  <si>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</si>
  <si>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</si>
  <si>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</si>
  <si>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</si>
  <si>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</si>
  <si>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</si>
  <si>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</si>
  <si>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</si>
  <si>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</si>
  <si>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</si>
  <si>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</si>
  <si>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</si>
  <si>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</si>
  <si>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</si>
  <si>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</si>
  <si>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</si>
  <si>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</si>
  <si>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</si>
  <si>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</si>
  <si>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</si>
  <si>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</si>
  <si>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</si>
  <si>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</si>
  <si>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</si>
  <si>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</si>
  <si>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</si>
  <si>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</si>
  <si>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</si>
  <si>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</si>
  <si>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</si>
  <si>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</si>
  <si>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</si>
  <si>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</si>
  <si>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</si>
  <si>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</si>
  <si>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</si>
  <si>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</si>
  <si>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</si>
  <si>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</si>
  <si>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</si>
  <si>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</si>
  <si>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</si>
  <si>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</si>
  <si>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</si>
  <si>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</si>
  <si>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</si>
  <si>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</si>
  <si>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</si>
  <si>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</si>
  <si>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</si>
  <si>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</si>
  <si>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</si>
  <si>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</si>
  <si>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</si>
  <si>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</si>
  <si>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</si>
  <si>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</si>
  <si>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</si>
  <si>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</si>
  <si>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</si>
  <si>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</si>
  <si>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</si>
  <si>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</si>
  <si>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</si>
  <si>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</si>
  <si>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</si>
  <si>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</si>
  <si>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</si>
  <si>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</si>
  <si>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</si>
  <si>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</si>
  <si>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</si>
  <si>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</si>
  <si>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</si>
  <si>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</si>
  <si>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</si>
  <si>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</si>
  <si>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</si>
  <si>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</si>
  <si>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</si>
  <si>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</si>
  <si>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</si>
  <si>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</si>
  <si>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</si>
  <si>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</si>
  <si>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</si>
  <si>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</si>
  <si>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</si>
  <si>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</si>
  <si>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</si>
  <si>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</si>
  <si>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</si>
  <si>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</si>
  <si>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</si>
  <si>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</si>
  <si>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</si>
  <si>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</si>
  <si>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</si>
  <si>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</si>
  <si>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</si>
  <si>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</si>
  <si>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</si>
  <si>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</si>
  <si>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</si>
  <si>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</si>
  <si>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</si>
  <si>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</si>
  <si>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</si>
  <si>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</si>
  <si>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</si>
  <si>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</si>
  <si>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</si>
  <si>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</si>
  <si>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</si>
  <si>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</si>
  <si>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</si>
  <si>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</si>
  <si>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</si>
  <si>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</si>
  <si>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</si>
  <si>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</si>
  <si>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</si>
  <si>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</si>
  <si>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</si>
  <si>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</si>
  <si>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</si>
  <si>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</si>
  <si>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</si>
  <si>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</si>
  <si>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</si>
  <si>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</si>
  <si>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</si>
  <si>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</si>
  <si>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</si>
  <si>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</si>
  <si>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</si>
  <si>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</si>
  <si>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</si>
  <si>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</si>
  <si>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</si>
  <si>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</si>
  <si>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</si>
  <si>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</si>
  <si>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</si>
  <si>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</si>
  <si>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</si>
  <si>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</si>
  <si>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</si>
  <si>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</si>
  <si>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</si>
  <si>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</si>
  <si>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</si>
  <si>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</si>
  <si>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</si>
  <si>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</si>
  <si>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</si>
  <si>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</si>
  <si>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</si>
  <si>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</si>
  <si>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</si>
  <si>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</si>
  <si>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</si>
  <si>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</si>
  <si>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</si>
  <si>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</si>
  <si>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</si>
  <si>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</si>
  <si>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</si>
  <si>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</si>
  <si>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</si>
  <si>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</si>
  <si>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</si>
  <si>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</si>
  <si>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</si>
  <si>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</si>
  <si>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</si>
  <si>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</si>
  <si>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</si>
  <si>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</si>
  <si>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</si>
  <si>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</si>
  <si>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</si>
  <si>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</si>
  <si>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</si>
  <si>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</si>
  <si>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</si>
  <si>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</si>
  <si>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</si>
  <si>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</si>
  <si>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</si>
  <si>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</si>
  <si>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</si>
  <si>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</si>
  <si>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</si>
  <si>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</si>
  <si>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</si>
  <si>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</si>
  <si>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</si>
  <si>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</si>
  <si>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</si>
  <si>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</si>
  <si>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</si>
  <si>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</si>
  <si>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</si>
  <si>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</si>
  <si>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</si>
  <si>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</si>
  <si>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</si>
  <si>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</si>
  <si>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</si>
  <si>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</si>
  <si>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</si>
  <si>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</si>
  <si>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</si>
  <si>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</si>
  <si>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</si>
  <si>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</si>
  <si>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</si>
  <si>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</si>
  <si>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</si>
  <si>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</si>
  <si>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</si>
  <si>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</si>
  <si>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</si>
  <si>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</si>
  <si>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</si>
  <si>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</si>
  <si>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</si>
  <si>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</si>
  <si>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</si>
  <si>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</si>
  <si>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</si>
  <si>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</si>
  <si>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</si>
  <si>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</si>
  <si>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</si>
  <si>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</si>
  <si>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</si>
  <si>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</si>
  <si>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</si>
  <si>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</si>
  <si>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</si>
  <si>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</si>
  <si>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</si>
  <si>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</si>
  <si>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</si>
  <si>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</si>
  <si>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</si>
  <si>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</si>
  <si>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</si>
  <si>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</si>
  <si>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</si>
  <si>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</si>
  <si>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</si>
  <si>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</si>
  <si>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</si>
  <si>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</si>
  <si>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</si>
  <si>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</si>
  <si>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</si>
  <si>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</si>
  <si>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</si>
  <si>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</si>
  <si>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</si>
  <si>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</si>
  <si>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</si>
  <si>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</si>
  <si>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</si>
  <si>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</si>
  <si>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</si>
  <si>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</si>
  <si>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</si>
  <si>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</si>
  <si>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</si>
  <si>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</si>
  <si>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</si>
  <si>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</si>
  <si>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</si>
  <si>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</si>
  <si>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</si>
  <si>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</si>
  <si>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</si>
  <si>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</si>
  <si>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</si>
  <si>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</si>
  <si>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</si>
  <si>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</si>
  <si>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</si>
  <si>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</si>
  <si>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</si>
  <si>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</si>
  <si>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</si>
  <si>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</si>
  <si>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</si>
  <si>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</si>
  <si>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</si>
  <si>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</si>
  <si>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</si>
  <si>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</si>
  <si>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</si>
  <si>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</si>
  <si>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</si>
  <si>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</si>
  <si>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</si>
  <si>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</si>
  <si>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</si>
  <si>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</si>
  <si>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</si>
  <si>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</si>
  <si>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</si>
  <si>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</si>
  <si>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</si>
  <si>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</si>
  <si>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</si>
  <si>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</si>
  <si>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</si>
  <si>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</si>
  <si>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</si>
  <si>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</si>
  <si>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</si>
  <si>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</si>
  <si>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</si>
  <si>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</si>
  <si>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</si>
  <si>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</si>
  <si>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</si>
  <si>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</si>
  <si>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</si>
  <si>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</si>
  <si>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</si>
  <si>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</si>
  <si>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</si>
  <si>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</si>
  <si>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</si>
  <si>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</si>
  <si>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</si>
  <si>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</si>
  <si>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</si>
  <si>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</si>
  <si>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</si>
  <si>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</si>
  <si>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</si>
  <si>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</si>
  <si>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</si>
  <si>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</si>
  <si>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</si>
  <si>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</si>
  <si>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</si>
  <si>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</si>
  <si>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</si>
  <si>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</si>
  <si>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</si>
  <si>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</si>
  <si>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</si>
  <si>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</si>
  <si>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</si>
  <si>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</si>
  <si>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</si>
  <si>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</si>
  <si>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</si>
  <si>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</si>
  <si>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</si>
  <si>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</si>
  <si>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</si>
  <si>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</si>
  <si>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</si>
  <si>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</si>
  <si>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</si>
  <si>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</si>
  <si>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</si>
  <si>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</si>
  <si>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</si>
  <si>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</si>
  <si>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</si>
  <si>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</si>
  <si>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</si>
  <si>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</si>
  <si>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</si>
  <si>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</si>
  <si>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</si>
  <si>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</si>
  <si>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</si>
  <si>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</si>
  <si>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</si>
  <si>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</si>
  <si>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</si>
  <si>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</si>
  <si>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</si>
  <si>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</si>
  <si>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</si>
  <si>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</si>
  <si>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</si>
  <si>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</si>
  <si>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</si>
  <si>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</si>
  <si>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</si>
  <si>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</si>
  <si>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</si>
  <si>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</si>
  <si>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</si>
  <si>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</si>
  <si>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</si>
  <si>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</si>
  <si>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</si>
  <si>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</si>
  <si>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</si>
  <si>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</si>
  <si>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</si>
  <si>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</si>
  <si>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</si>
  <si>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</si>
  <si>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</si>
  <si>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</si>
  <si>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</si>
  <si>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</si>
  <si>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</si>
  <si>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</si>
  <si>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</si>
  <si>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</si>
  <si>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</si>
  <si>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</si>
  <si>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</si>
  <si>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</si>
  <si>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</si>
  <si>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</si>
  <si>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</si>
  <si>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</si>
  <si>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</si>
  <si>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</si>
  <si>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</si>
  <si>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</si>
  <si>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</si>
  <si>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</si>
  <si>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</si>
  <si>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</si>
  <si>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</si>
  <si>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</si>
  <si>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</si>
  <si>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</si>
  <si>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</si>
  <si>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</si>
  <si>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</si>
  <si>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</si>
  <si>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</si>
  <si>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</si>
  <si>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</si>
  <si>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</si>
  <si>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</si>
  <si>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</si>
  <si>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</si>
  <si>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</si>
  <si>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</si>
  <si>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</si>
  <si>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</si>
  <si>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</si>
  <si>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</si>
  <si>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</si>
  <si>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</si>
  <si>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</si>
  <si>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</si>
  <si>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</si>
  <si>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</si>
  <si>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</si>
  <si>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</si>
  <si>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</si>
  <si>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</si>
  <si>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</si>
  <si>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</si>
  <si>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</si>
  <si>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</si>
  <si>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</si>
  <si>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</si>
  <si>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</si>
  <si>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</si>
  <si>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</si>
  <si>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</si>
  <si>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</si>
  <si>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</si>
  <si>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</si>
  <si>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</si>
  <si>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</si>
  <si>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</si>
  <si>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</si>
  <si>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</si>
  <si>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</si>
  <si>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</si>
  <si>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</si>
  <si>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</si>
  <si>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</si>
  <si>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</si>
  <si>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</si>
  <si>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</si>
  <si>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</si>
  <si>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</si>
  <si>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</si>
  <si>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</si>
  <si>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</si>
  <si>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</si>
  <si>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</si>
  <si>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</si>
  <si>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</si>
  <si>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</si>
  <si>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</si>
  <si>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</si>
  <si>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</si>
  <si>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</si>
  <si>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</si>
  <si>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</si>
  <si>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</si>
  <si>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</si>
  <si>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</si>
  <si>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</si>
  <si>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</si>
  <si>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</si>
  <si>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</si>
  <si>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</si>
  <si>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</si>
  <si>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</si>
  <si>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</si>
  <si>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</si>
  <si>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</si>
  <si>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</si>
  <si>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</si>
  <si>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</si>
  <si>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</si>
  <si>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</si>
  <si>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</si>
  <si>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</si>
  <si>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</si>
  <si>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</si>
  <si>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</si>
  <si>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</si>
  <si>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</si>
  <si>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</si>
  <si>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</si>
  <si>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</si>
  <si>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</si>
  <si>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</si>
  <si>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</si>
  <si>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</si>
  <si>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</si>
  <si>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</si>
  <si>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</si>
  <si>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</si>
  <si>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</si>
  <si>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</si>
  <si>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</si>
  <si>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</si>
  <si>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</si>
  <si>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</si>
  <si>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</si>
  <si>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</si>
  <si>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</si>
  <si>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</si>
  <si>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</si>
  <si>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</si>
  <si>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</si>
  <si>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</si>
  <si>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</si>
  <si>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</si>
  <si>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</si>
  <si>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</si>
  <si>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</si>
  <si>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</si>
  <si>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</si>
  <si>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</si>
  <si>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</si>
  <si>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</si>
  <si>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</si>
  <si>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</si>
  <si>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</si>
  <si>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</si>
  <si>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</si>
  <si>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</si>
  <si>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</si>
  <si>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</si>
  <si>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</si>
  <si>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</si>
  <si>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</si>
  <si>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</si>
  <si>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</si>
  <si>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</si>
  <si>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</si>
  <si>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</si>
  <si>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</si>
  <si>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</si>
  <si>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</si>
  <si>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</si>
  <si>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</si>
  <si>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</si>
  <si>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</si>
  <si>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</si>
  <si>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</si>
  <si>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</si>
  <si>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</si>
  <si>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</si>
  <si>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</si>
  <si>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</si>
  <si>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</si>
  <si>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</si>
  <si>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</si>
  <si>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</si>
  <si>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</si>
  <si>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</si>
  <si>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</si>
  <si>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</si>
  <si>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</si>
  <si>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</si>
  <si>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</si>
  <si>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</si>
  <si>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</si>
  <si>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</si>
  <si>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</si>
  <si>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</si>
  <si>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</si>
  <si>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</si>
  <si>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</si>
  <si>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</si>
  <si>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</si>
  <si>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</si>
  <si>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</si>
  <si>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</si>
  <si>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</si>
  <si>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</si>
  <si>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</si>
  <si>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</si>
  <si>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</si>
  <si>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</si>
  <si>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</si>
  <si>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</si>
  <si>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</si>
  <si>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</si>
  <si>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</si>
  <si>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</si>
  <si>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</si>
  <si>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</si>
  <si>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</si>
  <si>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</si>
  <si>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</si>
  <si>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</si>
  <si>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</si>
  <si>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</si>
  <si>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</si>
  <si>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</si>
  <si>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</si>
  <si>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</si>
  <si>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</si>
  <si>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</si>
  <si>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</si>
  <si>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</si>
  <si>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</si>
  <si>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</si>
  <si>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</si>
  <si>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</si>
  <si>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</si>
  <si>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</si>
  <si>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</si>
  <si>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</si>
  <si>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</si>
  <si>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</si>
  <si>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</si>
  <si>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</si>
  <si>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</si>
  <si>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</si>
  <si>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</si>
  <si>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</si>
  <si>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</si>
  <si>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</si>
  <si>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</si>
  <si>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</si>
  <si>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</si>
  <si>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</si>
  <si>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</si>
  <si>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</si>
  <si>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</si>
  <si>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</si>
  <si>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</si>
  <si>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</si>
  <si>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</si>
  <si>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</si>
  <si>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</si>
  <si>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</si>
  <si>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</si>
  <si>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</si>
  <si>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</si>
  <si>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</si>
  <si>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</si>
  <si>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</si>
  <si>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</si>
  <si>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</si>
  <si>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</si>
  <si>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</si>
  <si>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</si>
  <si>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</si>
  <si>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</si>
  <si>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</si>
  <si>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</si>
  <si>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</si>
  <si>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</si>
  <si>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</si>
  <si>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</si>
  <si>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</si>
  <si>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</si>
  <si>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</si>
  <si>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</si>
  <si>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</si>
  <si>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</si>
  <si>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</si>
  <si>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</si>
  <si>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</si>
  <si>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</si>
  <si>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</si>
  <si>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</si>
  <si>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</si>
  <si>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</si>
  <si>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</si>
  <si>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</si>
  <si>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</si>
  <si>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</si>
  <si>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</si>
  <si>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</si>
  <si>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</si>
  <si>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</si>
  <si>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</si>
  <si>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</si>
  <si>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</si>
  <si>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</si>
  <si>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</si>
  <si>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</si>
  <si>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</si>
  <si>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</si>
  <si>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</si>
  <si>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</si>
  <si>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</si>
  <si>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</si>
  <si>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</si>
  <si>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</si>
  <si>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</si>
  <si>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</si>
  <si>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</si>
  <si>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</si>
  <si>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</si>
  <si>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</si>
  <si>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</si>
  <si>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</si>
  <si>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</si>
  <si>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</si>
  <si>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</si>
  <si>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</si>
  <si>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</si>
  <si>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</si>
  <si>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</si>
  <si>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</si>
  <si>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</si>
  <si>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</si>
  <si>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</si>
  <si>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</si>
  <si>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</si>
  <si>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</si>
  <si>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</si>
  <si>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</si>
  <si>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</si>
  <si>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</si>
  <si>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</si>
  <si>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</si>
  <si>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</si>
  <si>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</si>
  <si>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</si>
  <si>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</si>
  <si>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</si>
  <si>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</si>
  <si>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</si>
  <si>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</si>
  <si>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</si>
  <si>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</si>
  <si>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</si>
  <si>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</si>
  <si>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</si>
  <si>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</si>
  <si>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</si>
  <si>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</si>
  <si>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</si>
  <si>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</si>
  <si>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</si>
  <si>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</si>
  <si>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</si>
  <si>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</si>
  <si>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</si>
  <si>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</si>
  <si>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</si>
  <si>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</si>
  <si>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</si>
  <si>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</si>
  <si>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</si>
  <si>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</si>
  <si>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</si>
  <si>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</si>
  <si>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</si>
  <si>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</si>
  <si>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</si>
  <si>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</si>
  <si>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</si>
  <si>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</si>
  <si>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</si>
  <si>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</si>
  <si>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</si>
  <si>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</si>
  <si>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</si>
  <si>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</si>
  <si>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</si>
  <si>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</si>
  <si>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</si>
  <si>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</si>
  <si>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</si>
  <si>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</si>
  <si>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</si>
  <si>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</si>
  <si>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</si>
  <si>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</si>
  <si>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</si>
  <si>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</si>
  <si>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</si>
  <si>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</si>
  <si>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</si>
  <si>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</si>
  <si>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</si>
  <si>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</si>
  <si>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</si>
  <si>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</si>
  <si>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</si>
  <si>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</si>
  <si>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</si>
  <si>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</si>
  <si>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</si>
  <si>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</si>
  <si>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</si>
  <si>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</si>
  <si>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</si>
  <si>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</si>
  <si>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</si>
  <si>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</si>
  <si>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</si>
  <si>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</si>
  <si>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</si>
  <si>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</si>
  <si>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</si>
  <si>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</si>
  <si>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</si>
  <si>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</si>
  <si>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</si>
  <si>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</si>
  <si>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</si>
  <si>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</si>
  <si>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</si>
  <si>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</si>
  <si>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</si>
  <si>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</si>
  <si>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</si>
  <si>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</si>
  <si>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</si>
  <si>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</si>
  <si>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</si>
  <si>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</si>
  <si>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</si>
  <si>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</si>
  <si>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</si>
  <si>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</si>
  <si>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</si>
  <si>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</si>
  <si>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</si>
  <si>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</si>
  <si>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</si>
  <si>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</si>
  <si>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</si>
  <si>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</si>
  <si>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</si>
  <si>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</si>
  <si>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</si>
  <si>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</si>
  <si>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</si>
  <si>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</si>
  <si>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</si>
  <si>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</si>
  <si>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</si>
  <si>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</si>
  <si>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</si>
  <si>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</si>
  <si>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</si>
  <si>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</si>
  <si>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</si>
  <si>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</si>
  <si>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</si>
  <si>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</si>
  <si>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</si>
  <si>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</si>
  <si>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</si>
  <si>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</si>
  <si>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</si>
  <si>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</si>
  <si>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</si>
  <si>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</si>
  <si>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</si>
  <si>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</si>
  <si>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</si>
  <si>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</si>
  <si>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</si>
  <si>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</si>
  <si>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</si>
  <si>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</si>
  <si>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</si>
  <si>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</si>
  <si>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</si>
  <si>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</si>
  <si>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</si>
  <si>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</si>
  <si>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</si>
  <si>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</si>
  <si>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</si>
  <si>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</si>
  <si>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</si>
  <si>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</si>
  <si>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</si>
  <si>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</si>
  <si>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</si>
  <si>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</si>
  <si>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</si>
  <si>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</si>
  <si>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</si>
  <si>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</si>
  <si>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</si>
  <si>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</si>
  <si>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</si>
  <si>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</si>
  <si>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</si>
  <si>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</si>
  <si>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</si>
  <si>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</si>
  <si>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</si>
  <si>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</si>
  <si>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</si>
  <si>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</si>
  <si>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</si>
  <si>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</si>
  <si>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</si>
  <si>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</si>
  <si>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</si>
  <si>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</si>
  <si>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</si>
  <si>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</si>
  <si>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</si>
  <si>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</si>
  <si>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</si>
  <si>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</si>
  <si>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</si>
  <si>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</si>
  <si>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</si>
  <si>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</si>
  <si>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</si>
  <si>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</si>
  <si>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</si>
  <si>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</si>
  <si>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</si>
  <si>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</si>
  <si>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</si>
  <si>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</si>
  <si>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</si>
  <si>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</si>
  <si>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</si>
  <si>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</si>
  <si>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</si>
  <si>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</si>
  <si>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</si>
  <si>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</si>
  <si>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</si>
  <si>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</si>
  <si>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</si>
  <si>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</si>
  <si>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</si>
  <si>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</si>
  <si>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</si>
  <si>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</si>
  <si>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</si>
  <si>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</si>
  <si>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</si>
  <si>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</si>
  <si>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</si>
  <si>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</si>
  <si>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</si>
  <si>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</si>
  <si>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</si>
  <si>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</si>
  <si>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</si>
  <si>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</si>
  <si>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</si>
  <si>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</si>
  <si>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</si>
  <si>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</si>
  <si>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</si>
  <si>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</si>
  <si>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</si>
  <si>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</si>
  <si>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</si>
  <si>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</si>
  <si>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</si>
  <si>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</si>
  <si>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</si>
  <si>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</si>
  <si>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</si>
  <si>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</si>
  <si>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</si>
  <si>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</si>
  <si>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</si>
  <si>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</si>
  <si>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</si>
  <si>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</si>
  <si>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</si>
  <si>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</si>
  <si>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</si>
  <si>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</si>
  <si>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</si>
  <si>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</si>
  <si>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</si>
  <si>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</si>
  <si>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</si>
  <si>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</si>
  <si>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</si>
  <si>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</si>
  <si>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</si>
  <si>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</si>
  <si>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</si>
  <si>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</si>
  <si>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</si>
  <si>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</si>
  <si>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</si>
  <si>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</si>
  <si>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</si>
  <si>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</si>
  <si>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</si>
  <si>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</si>
  <si>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</si>
  <si>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</si>
  <si>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</si>
  <si>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</si>
  <si>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</si>
  <si>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</si>
  <si>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</si>
  <si>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</si>
  <si>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</si>
  <si>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</si>
  <si>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</si>
  <si>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</si>
  <si>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</si>
  <si>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</si>
  <si>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</si>
  <si>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</si>
  <si>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</si>
  <si>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</si>
  <si>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</si>
  <si>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</si>
  <si>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</si>
  <si>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</si>
  <si>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</si>
  <si>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</si>
  <si>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</si>
  <si>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</si>
  <si>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</si>
  <si>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</si>
  <si>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</si>
  <si>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</si>
  <si>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</si>
  <si>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</si>
  <si>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</si>
  <si>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</si>
  <si>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</si>
  <si>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</si>
  <si>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</si>
  <si>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</si>
  <si>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</si>
  <si>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</si>
  <si>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</si>
  <si>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</si>
  <si>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</si>
  <si>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</si>
  <si>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</si>
  <si>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</si>
  <si>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</si>
  <si>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</si>
  <si>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</si>
  <si>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</si>
  <si>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</si>
  <si>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</si>
  <si>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</si>
  <si>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</si>
  <si>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</si>
  <si>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</si>
  <si>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</si>
  <si>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</si>
  <si>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</si>
  <si>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</si>
  <si>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</si>
  <si>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</si>
  <si>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</si>
  <si>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</si>
  <si>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</si>
  <si>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</si>
  <si>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</si>
  <si>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</si>
  <si>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</si>
  <si>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</si>
  <si>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</si>
  <si>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</si>
  <si>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</si>
  <si>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</si>
  <si>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</si>
  <si>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</si>
  <si>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</si>
  <si>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</si>
  <si>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</si>
  <si>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</si>
  <si>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</si>
  <si>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</si>
  <si>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</si>
  <si>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</si>
  <si>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</si>
  <si>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</si>
  <si>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</si>
  <si>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</si>
  <si>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</si>
  <si>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</si>
  <si>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</si>
  <si>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</si>
  <si>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</si>
  <si>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</si>
  <si>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</si>
  <si>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</si>
  <si>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</si>
  <si>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</si>
  <si>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</si>
  <si>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</si>
  <si>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</si>
  <si>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</si>
  <si>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</si>
  <si>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</si>
  <si>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</si>
  <si>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</si>
  <si>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</si>
  <si>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</si>
  <si>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</si>
  <si>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</si>
  <si>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</si>
  <si>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</si>
  <si>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</si>
  <si>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</si>
  <si>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</si>
  <si>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</si>
  <si>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</si>
  <si>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</si>
  <si>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</si>
  <si>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</si>
  <si>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</si>
  <si>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</si>
  <si>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</si>
  <si>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</si>
  <si>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</si>
  <si>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</si>
  <si>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</si>
  <si>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</si>
  <si>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</si>
  <si>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</si>
  <si>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</si>
  <si>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</si>
  <si>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</si>
  <si>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</si>
  <si>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</si>
  <si>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</si>
  <si>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</si>
  <si>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</si>
  <si>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</si>
  <si>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</si>
  <si>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</si>
  <si>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</si>
  <si>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</si>
  <si>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</si>
  <si>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</si>
  <si>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</si>
  <si>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</si>
  <si>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</si>
  <si>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</si>
  <si>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</si>
  <si>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</si>
  <si>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</si>
  <si>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</si>
  <si>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</si>
  <si>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</si>
  <si>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</si>
  <si>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</si>
  <si>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</si>
  <si>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</si>
  <si>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</si>
  <si>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</si>
  <si>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</si>
  <si>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</si>
  <si>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</si>
  <si>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</si>
  <si>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</si>
  <si>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</si>
  <si>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</si>
  <si>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</si>
  <si>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</si>
  <si>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</si>
  <si>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</si>
  <si>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</si>
  <si>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</si>
  <si>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</si>
  <si>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</si>
  <si>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</si>
  <si>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</si>
  <si>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</si>
  <si>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</si>
  <si>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</si>
  <si>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</si>
  <si>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</si>
  <si>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</si>
  <si>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</si>
  <si>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</si>
  <si>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</si>
  <si>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</si>
  <si>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</si>
  <si>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</si>
  <si>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</si>
  <si>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</si>
  <si>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</si>
  <si>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</si>
  <si>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</si>
  <si>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</si>
  <si>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</si>
  <si>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</si>
  <si>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</si>
  <si>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</si>
  <si>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</si>
  <si>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</si>
  <si>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</si>
  <si>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</si>
  <si>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</si>
  <si>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</si>
  <si>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</si>
  <si>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</si>
  <si>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</si>
  <si>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</si>
  <si>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</si>
  <si>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</si>
  <si>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</si>
  <si>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</si>
  <si>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</si>
  <si>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</si>
  <si>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</si>
  <si>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</si>
  <si>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</si>
  <si>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</si>
  <si>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</si>
  <si>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</si>
  <si>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</si>
  <si>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</si>
  <si>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</si>
  <si>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</si>
  <si>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</si>
  <si>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</si>
  <si>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</si>
  <si>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</si>
  <si>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</si>
  <si>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</si>
  <si>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</si>
  <si>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</si>
  <si>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</si>
  <si>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</si>
  <si>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</si>
  <si>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</si>
  <si>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</si>
  <si>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</si>
  <si>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</si>
  <si>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</si>
  <si>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</si>
  <si>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</si>
  <si>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</si>
  <si>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</si>
  <si>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</si>
  <si>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</si>
  <si>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</si>
  <si>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</si>
  <si>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</si>
  <si>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</si>
  <si>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</si>
  <si>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</si>
  <si>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</si>
  <si>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</si>
  <si>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</si>
  <si>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</si>
  <si>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</si>
  <si>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</si>
  <si>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</si>
  <si>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</si>
  <si>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</si>
  <si>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</si>
  <si>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</si>
  <si>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</si>
  <si>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</si>
  <si>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</si>
  <si>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</si>
  <si>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</si>
  <si>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</si>
  <si>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</si>
  <si>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</si>
  <si>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</si>
  <si>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</si>
  <si>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</si>
  <si>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</si>
  <si>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</si>
  <si>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</si>
  <si>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</si>
  <si>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</si>
  <si>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</si>
  <si>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</si>
  <si>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</si>
  <si>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</si>
  <si>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</si>
  <si>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</si>
  <si>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</si>
  <si>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</si>
  <si>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</si>
  <si>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</si>
  <si>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</si>
  <si>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</si>
  <si>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</si>
  <si>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</si>
  <si>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</si>
  <si>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</si>
  <si>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</si>
  <si>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</si>
  <si>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</si>
  <si>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</si>
  <si>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</si>
  <si>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</si>
  <si>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</si>
  <si>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</si>
  <si>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</si>
  <si>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</si>
  <si>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</si>
  <si>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</si>
  <si>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</si>
  <si>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</si>
  <si>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</si>
  <si>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</si>
  <si>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</si>
  <si>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</si>
  <si>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</si>
  <si>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</si>
  <si>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</si>
  <si>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</si>
  <si>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</si>
  <si>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</si>
  <si>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</si>
  <si>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</si>
  <si>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</si>
  <si>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</si>
  <si>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</si>
  <si>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</si>
  <si>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</si>
  <si>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</si>
  <si>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</si>
  <si>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</si>
  <si>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</si>
  <si>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</si>
  <si>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</si>
  <si>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</si>
  <si>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</si>
  <si>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</si>
  <si>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</si>
  <si>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</si>
  <si>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</si>
  <si>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</si>
  <si>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</si>
  <si>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</si>
  <si>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</si>
  <si>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</si>
  <si>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</si>
  <si>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</si>
  <si>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</si>
  <si>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</si>
  <si>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</si>
  <si>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</si>
  <si>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</si>
  <si>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</si>
  <si>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</si>
  <si>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</si>
  <si>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</si>
  <si>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</si>
  <si>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</si>
  <si>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</si>
  <si>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</si>
  <si>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</si>
  <si>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</si>
  <si>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</si>
  <si>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</si>
  <si>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</si>
  <si>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</si>
  <si>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</si>
  <si>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</si>
  <si>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</si>
  <si>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</si>
  <si>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</si>
  <si>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</si>
  <si>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</si>
  <si>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</si>
  <si>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</si>
  <si>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</si>
  <si>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</si>
  <si>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</si>
  <si>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</si>
  <si>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</si>
  <si>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</si>
  <si>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</si>
  <si>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</si>
  <si>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</si>
  <si>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</si>
  <si>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</si>
  <si>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</si>
  <si>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</si>
  <si>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</si>
  <si>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</si>
  <si>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</si>
  <si>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</si>
  <si>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</si>
  <si>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</si>
  <si>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</si>
  <si>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</si>
  <si>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</si>
  <si>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</si>
  <si>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</si>
  <si>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</si>
  <si>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</si>
  <si>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</si>
  <si>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</si>
  <si>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</si>
  <si>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</si>
  <si>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</si>
  <si>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</si>
  <si>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</si>
  <si>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</si>
  <si>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</si>
  <si>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</si>
  <si>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</si>
  <si>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</si>
  <si>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</si>
  <si>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</si>
  <si>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</si>
  <si>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</si>
  <si>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</si>
  <si>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</si>
  <si>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</si>
  <si>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</si>
  <si>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</si>
  <si>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</si>
  <si>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</si>
  <si>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</si>
  <si>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</si>
  <si>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</si>
  <si>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</si>
  <si>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</si>
  <si>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</si>
  <si>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</si>
  <si>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</si>
  <si>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</si>
  <si>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</si>
  <si>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</si>
  <si>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</si>
  <si>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</si>
  <si>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</si>
  <si>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</si>
  <si>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</si>
  <si>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</si>
  <si>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</si>
  <si>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</si>
  <si>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</si>
  <si>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</si>
  <si>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</si>
  <si>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</si>
  <si>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</si>
  <si>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</si>
  <si>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</si>
  <si>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</si>
  <si>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</si>
  <si>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</si>
  <si>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</si>
  <si>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</si>
  <si>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</si>
  <si>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</si>
  <si>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</si>
  <si>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</si>
  <si>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</si>
  <si>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</si>
  <si>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</si>
  <si>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</si>
  <si>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</si>
  <si>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</si>
  <si>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</si>
  <si>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</si>
  <si>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</si>
  <si>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</si>
  <si>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</si>
  <si>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</si>
  <si>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</si>
  <si>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</si>
  <si>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</si>
  <si>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</si>
  <si>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</si>
  <si>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</si>
  <si>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</si>
  <si>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</si>
  <si>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</si>
  <si>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</si>
  <si>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</si>
  <si>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</si>
  <si>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</si>
  <si>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</si>
  <si>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</si>
  <si>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</si>
  <si>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</si>
  <si>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</si>
  <si>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</si>
  <si>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</si>
  <si>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</si>
  <si>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</si>
  <si>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</si>
  <si>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</si>
  <si>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</si>
  <si>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</si>
  <si>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</si>
  <si>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</si>
  <si>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</si>
  <si>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</si>
  <si>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</si>
  <si>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</si>
  <si>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</si>
  <si>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</si>
  <si>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</si>
  <si>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</si>
  <si>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</si>
  <si>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</si>
  <si>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</si>
  <si>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</si>
  <si>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</si>
  <si>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</si>
  <si>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</si>
  <si>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</si>
  <si>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</si>
  <si>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</si>
  <si>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</si>
  <si>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</si>
  <si>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</si>
  <si>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</si>
  <si>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</si>
  <si>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</si>
  <si>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</si>
  <si>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</si>
  <si>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</si>
  <si>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</si>
  <si>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</si>
  <si>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</si>
  <si>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</si>
  <si>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</si>
  <si>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</si>
  <si>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</si>
  <si>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</si>
  <si>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</si>
  <si>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</si>
  <si>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</si>
  <si>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</si>
  <si>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</si>
  <si>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</si>
  <si>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</si>
  <si>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</si>
  <si>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</si>
  <si>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</si>
  <si>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</si>
  <si>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</si>
  <si>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</si>
  <si>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</si>
  <si>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</si>
  <si>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</si>
  <si>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</si>
  <si>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</si>
  <si>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</si>
  <si>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</si>
  <si>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</si>
  <si>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</si>
  <si>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</si>
  <si>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</si>
  <si>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</si>
  <si>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</si>
  <si>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</si>
  <si>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</si>
  <si>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</si>
  <si>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</si>
  <si>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</si>
  <si>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</si>
  <si>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</si>
  <si>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</si>
  <si>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</si>
  <si>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</si>
  <si>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</si>
  <si>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</si>
  <si>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</si>
  <si>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</si>
  <si>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</si>
  <si>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</si>
  <si>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</si>
  <si>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</si>
  <si>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</si>
  <si>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</si>
  <si>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</si>
  <si>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</si>
  <si>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</si>
  <si>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</si>
  <si>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</si>
  <si>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</si>
  <si>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</si>
  <si>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</si>
  <si>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</si>
  <si>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</si>
  <si>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</si>
  <si>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</si>
  <si>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</si>
  <si>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</si>
  <si>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</si>
  <si>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</si>
  <si>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</si>
  <si>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</si>
  <si>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</si>
  <si>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</si>
  <si>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</si>
  <si>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</si>
  <si>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</si>
  <si>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</si>
  <si>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</si>
  <si>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</si>
  <si>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</si>
  <si>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</si>
  <si>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</si>
  <si>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</si>
  <si>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</si>
  <si>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</si>
  <si>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</si>
  <si>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</si>
  <si>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</si>
  <si>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</si>
  <si>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</si>
  <si>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</si>
  <si>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</si>
  <si>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</si>
  <si>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</si>
  <si>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</si>
  <si>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</si>
  <si>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</si>
  <si>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</si>
  <si>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</si>
  <si>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</si>
  <si>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</si>
  <si>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</si>
  <si>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</si>
  <si>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</si>
  <si>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</si>
  <si>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</si>
  <si>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</si>
  <si>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</si>
  <si>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</si>
  <si>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</si>
  <si>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</si>
  <si>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</si>
  <si>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</si>
  <si>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</si>
  <si>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</si>
  <si>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</si>
  <si>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</si>
  <si>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</si>
  <si>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</si>
  <si>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</si>
  <si>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</si>
  <si>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</si>
  <si>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</si>
  <si>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</si>
  <si>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</si>
  <si>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</si>
  <si>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</si>
  <si>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</si>
  <si>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</si>
  <si>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</si>
  <si>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</si>
  <si>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</si>
  <si>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</si>
  <si>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</si>
  <si>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</si>
  <si>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</si>
  <si>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</si>
  <si>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</si>
  <si>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</si>
  <si>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</si>
  <si>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</si>
  <si>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</si>
  <si>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</si>
  <si>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</si>
  <si>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</si>
  <si>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</si>
  <si>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</si>
  <si>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</si>
  <si>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</si>
  <si>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</si>
  <si>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</si>
  <si>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</si>
  <si>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</si>
  <si>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</si>
  <si>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</si>
  <si>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</si>
  <si>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</si>
  <si>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</si>
  <si>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</si>
  <si>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</si>
  <si>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</si>
  <si>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</si>
  <si>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</si>
  <si>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</si>
  <si>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</si>
  <si>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</si>
  <si>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</si>
  <si>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</si>
  <si>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</si>
  <si>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</si>
  <si>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</si>
  <si>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</si>
  <si>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</si>
  <si>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</si>
  <si>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</si>
  <si>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</si>
  <si>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</si>
  <si>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</si>
  <si>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</si>
  <si>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</si>
  <si>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</si>
  <si>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</si>
  <si>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</si>
  <si>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</si>
  <si>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</si>
  <si>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</si>
  <si>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</si>
  <si>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</si>
  <si>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</si>
  <si>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</si>
  <si>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</si>
  <si>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</si>
  <si>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</si>
  <si>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</si>
  <si>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</si>
  <si>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</si>
  <si>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</si>
  <si>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</si>
  <si>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</si>
  <si>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</si>
  <si>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</si>
  <si>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</si>
  <si>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</si>
  <si>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</si>
  <si>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</si>
  <si>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</si>
  <si>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</si>
  <si>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</si>
  <si>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</si>
  <si>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</si>
  <si>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</si>
  <si>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</si>
  <si>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</si>
  <si>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</si>
  <si>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</si>
  <si>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</si>
  <si>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</si>
  <si>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</si>
  <si>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</si>
  <si>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</si>
  <si>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</si>
  <si>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</si>
  <si>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</si>
  <si>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</si>
  <si>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</si>
  <si>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</si>
  <si>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</si>
  <si>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</si>
  <si>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</si>
  <si>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</si>
  <si>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</si>
  <si>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</si>
  <si>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</si>
  <si>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</si>
  <si>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</si>
  <si>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</si>
  <si>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</si>
  <si>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</si>
  <si>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</si>
  <si>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</si>
  <si>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</si>
  <si>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</si>
  <si>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</si>
  <si>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</si>
  <si>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</si>
  <si>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</si>
  <si>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</si>
  <si>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</si>
  <si>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</si>
  <si>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</si>
  <si>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</si>
  <si>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</si>
  <si>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</si>
  <si>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</si>
  <si>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</si>
  <si>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</si>
  <si>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</si>
  <si>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</si>
  <si>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</si>
  <si>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</si>
  <si>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</si>
  <si>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</si>
  <si>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</si>
  <si>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</si>
  <si>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</si>
  <si>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</si>
  <si>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</si>
  <si>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</si>
  <si>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</si>
  <si>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</si>
  <si>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</si>
  <si>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</si>
  <si>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</si>
  <si>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</si>
  <si>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</si>
  <si>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</si>
  <si>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</si>
  <si>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</si>
  <si>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</si>
  <si>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</si>
  <si>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</si>
  <si>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</si>
  <si>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</si>
  <si>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</si>
  <si>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</si>
  <si>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</si>
  <si>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</si>
  <si>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</si>
  <si>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</si>
  <si>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</si>
  <si>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</si>
  <si>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</si>
  <si>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</si>
  <si>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</si>
  <si>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</si>
  <si>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</si>
  <si>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</si>
  <si>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</si>
  <si>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</si>
  <si>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</si>
  <si>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</si>
  <si>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</si>
  <si>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</si>
  <si>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</si>
  <si>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</si>
  <si>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</si>
  <si>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</si>
  <si>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</si>
  <si>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</si>
  <si>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</si>
  <si>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</si>
  <si>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</si>
  <si>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</si>
  <si>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</si>
  <si>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</si>
  <si>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</si>
  <si>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</si>
  <si>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</si>
  <si>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</si>
  <si>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</si>
  <si>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</si>
  <si>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</si>
  <si>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</si>
  <si>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</si>
  <si>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</si>
  <si>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</si>
  <si>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</si>
  <si>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</si>
  <si>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</si>
  <si>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</si>
  <si>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</si>
  <si>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</si>
  <si>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</si>
  <si>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</si>
  <si>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</si>
  <si>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</si>
  <si>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</si>
  <si>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</si>
  <si>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</si>
  <si>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</si>
  <si>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</si>
  <si>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</si>
  <si>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</si>
  <si>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</si>
  <si>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</si>
  <si>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</si>
  <si>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</si>
  <si>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</si>
  <si>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</si>
  <si>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</si>
  <si>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</si>
  <si>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</si>
  <si>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</si>
  <si>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</si>
  <si>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</si>
  <si>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</si>
  <si>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</si>
  <si>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</si>
  <si>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</si>
  <si>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</si>
  <si>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</si>
  <si>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</si>
  <si>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</si>
  <si>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</si>
  <si>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</si>
  <si>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</si>
  <si>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</si>
  <si>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</si>
  <si>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</si>
  <si>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</si>
  <si>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</si>
  <si>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</si>
  <si>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</si>
  <si>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</si>
  <si>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</si>
  <si>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</si>
  <si>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</si>
  <si>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</si>
  <si>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</si>
  <si>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</si>
  <si>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</si>
  <si>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</si>
  <si>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</si>
  <si>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</si>
  <si>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</si>
  <si>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</si>
  <si>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</si>
  <si>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</si>
  <si>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</si>
  <si>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</si>
  <si>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</si>
  <si>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</si>
  <si>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</si>
  <si>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</si>
  <si>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</si>
  <si>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</si>
  <si>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</si>
  <si>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</si>
  <si>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</si>
  <si>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</si>
  <si>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</si>
  <si>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</si>
  <si>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</si>
  <si>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</si>
  <si>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</si>
  <si>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</si>
  <si>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</si>
  <si>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</si>
  <si>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</si>
  <si>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</si>
  <si>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</si>
  <si>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</si>
  <si>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</si>
  <si>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</si>
  <si>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</si>
  <si>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</si>
  <si>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</si>
  <si>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</si>
  <si>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</si>
  <si>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</si>
  <si>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</si>
  <si>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</si>
  <si>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</si>
  <si>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</si>
  <si>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</si>
  <si>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</si>
  <si>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</si>
  <si>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</si>
  <si>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</si>
  <si>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</si>
  <si>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</si>
  <si>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</si>
  <si>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</si>
  <si>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</si>
  <si>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</si>
  <si>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</si>
  <si>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</si>
  <si>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</si>
  <si>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</si>
  <si>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</si>
  <si>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</si>
  <si>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</si>
  <si>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</si>
  <si>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</si>
  <si>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</si>
  <si>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</si>
  <si>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</si>
  <si>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</si>
  <si>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</si>
  <si>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</si>
  <si>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</si>
  <si>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</si>
  <si>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</si>
  <si>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</si>
  <si>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</si>
  <si>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</si>
  <si>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</si>
  <si>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</si>
  <si>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</si>
  <si>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</si>
  <si>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</si>
  <si>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</si>
  <si>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</si>
  <si>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</si>
  <si>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</si>
  <si>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</si>
  <si>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</si>
  <si>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</si>
  <si>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</si>
  <si>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</si>
  <si>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</si>
  <si>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</si>
  <si>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</si>
  <si>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</si>
  <si>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</si>
  <si>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</si>
  <si>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</si>
  <si>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</si>
  <si>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</si>
  <si>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</si>
  <si>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</si>
  <si>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</si>
  <si>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</si>
  <si>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</si>
  <si>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</si>
  <si>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</si>
  <si>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</si>
  <si>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</si>
  <si>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</si>
  <si>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</si>
  <si>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</si>
  <si>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</si>
  <si>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</si>
  <si>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</si>
  <si>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</si>
  <si>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</si>
  <si>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</si>
  <si>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</si>
  <si>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</si>
  <si>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</si>
  <si>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</si>
  <si>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</si>
  <si>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</si>
  <si>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</si>
  <si>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</si>
  <si>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</si>
  <si>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</si>
  <si>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</si>
  <si>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</si>
  <si>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</si>
  <si>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</si>
  <si>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</si>
  <si>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</si>
  <si>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</si>
  <si>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</si>
  <si>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</si>
  <si>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</si>
  <si>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</si>
  <si>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</si>
  <si>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</si>
  <si>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</si>
  <si>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</si>
  <si>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</si>
  <si>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</si>
  <si>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</si>
  <si>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</si>
  <si>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</si>
  <si>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</si>
  <si>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</si>
  <si>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</si>
  <si>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</si>
  <si>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</si>
  <si>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</si>
  <si>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</si>
  <si>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</si>
  <si>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</si>
  <si>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</si>
  <si>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</si>
  <si>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</si>
  <si>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</si>
  <si>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</si>
  <si>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</si>
  <si>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</si>
  <si>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</si>
  <si>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</si>
  <si>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</si>
  <si>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</si>
  <si>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</si>
  <si>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</si>
  <si>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</si>
  <si>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</si>
  <si>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</si>
  <si>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</si>
  <si>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</si>
  <si>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</si>
  <si>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</si>
  <si>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</si>
  <si>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</si>
  <si>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</si>
  <si>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</si>
  <si>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</si>
  <si>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</si>
  <si>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</si>
  <si>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</si>
  <si>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</si>
  <si>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</si>
  <si>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</si>
  <si>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</si>
  <si>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</si>
  <si>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</si>
  <si>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</si>
  <si>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</si>
  <si>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</si>
  <si>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</si>
  <si>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</si>
  <si>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</si>
  <si>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</si>
  <si>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</si>
  <si>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</si>
  <si>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</si>
  <si>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</si>
  <si>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</si>
  <si>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</si>
  <si>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</si>
  <si>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</si>
  <si>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</si>
  <si>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</si>
  <si>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</si>
  <si>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</si>
  <si>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</si>
  <si>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</si>
  <si>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</si>
  <si>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</si>
  <si>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</si>
  <si>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</si>
  <si>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</si>
  <si>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</si>
  <si>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</si>
  <si>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</si>
  <si>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</si>
  <si>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</si>
  <si>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</si>
  <si>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</si>
  <si>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</si>
  <si>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</si>
  <si>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</si>
  <si>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</si>
  <si>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</si>
  <si>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</si>
  <si>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</si>
  <si>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</si>
  <si>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</si>
  <si>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</si>
  <si>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</si>
  <si>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</si>
  <si>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</si>
  <si>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</si>
  <si>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</si>
  <si>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</si>
  <si>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</si>
  <si>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</si>
  <si>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</si>
  <si>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</si>
  <si>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</si>
  <si>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</si>
  <si>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</si>
  <si>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</si>
  <si>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</si>
  <si>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</si>
  <si>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</si>
  <si>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</si>
  <si>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</si>
  <si>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</si>
  <si>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</si>
  <si>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</si>
  <si>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</si>
  <si>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</si>
  <si>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</si>
  <si>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</si>
  <si>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</si>
  <si>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</si>
  <si>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</si>
  <si>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</si>
  <si>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</si>
  <si>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</si>
  <si>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</si>
  <si>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</si>
  <si>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</si>
  <si>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</si>
  <si>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</si>
  <si>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</si>
  <si>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</si>
  <si>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</si>
  <si>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</si>
  <si>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</si>
  <si>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</si>
  <si>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</si>
  <si>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</si>
  <si>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</si>
  <si>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</si>
  <si>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</si>
  <si>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</si>
  <si>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</si>
  <si>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</si>
  <si>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</si>
  <si>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</si>
  <si>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</si>
  <si>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</si>
  <si>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</si>
  <si>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</si>
  <si>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</si>
  <si>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</si>
  <si>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</si>
  <si>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</si>
  <si>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</si>
  <si>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</si>
  <si>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</si>
  <si>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</si>
  <si>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</si>
  <si>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</si>
  <si>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</si>
  <si>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</si>
  <si>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</si>
  <si>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</si>
  <si>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</si>
  <si>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</si>
  <si>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</si>
  <si>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</si>
  <si>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</si>
  <si>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</si>
  <si>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</si>
  <si>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</si>
  <si>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</si>
  <si>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</si>
  <si>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</si>
  <si>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</si>
  <si>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</si>
  <si>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</si>
  <si>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</si>
  <si>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</si>
  <si>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</si>
  <si>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</si>
  <si>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</si>
  <si>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</si>
  <si>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</si>
  <si>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</si>
  <si>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</si>
  <si>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</si>
  <si>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</si>
  <si>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</si>
  <si>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</si>
  <si>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</si>
  <si>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</si>
  <si>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</si>
  <si>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</si>
  <si>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</si>
  <si>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</si>
  <si>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</si>
  <si>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</si>
  <si>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</si>
  <si>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</si>
  <si>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</si>
  <si>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</si>
  <si>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</si>
  <si>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</si>
  <si>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</si>
  <si>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</si>
  <si>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</si>
  <si>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</si>
  <si>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</si>
  <si>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</si>
  <si>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</si>
  <si>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</si>
  <si>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</si>
  <si>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</si>
  <si>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</si>
  <si>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</si>
  <si>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</si>
  <si>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</si>
  <si>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</si>
  <si>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</si>
  <si>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</si>
  <si>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</si>
  <si>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</si>
  <si>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</si>
  <si>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</si>
  <si>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</si>
  <si>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</si>
  <si>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</si>
  <si>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</si>
  <si>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</si>
  <si>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</si>
  <si>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</si>
  <si>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</si>
  <si>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</si>
  <si>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</si>
  <si>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</si>
  <si>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</si>
  <si>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</si>
  <si>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</si>
  <si>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</si>
  <si>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</si>
  <si>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</si>
  <si>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</si>
  <si>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</si>
  <si>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</si>
  <si>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</si>
  <si>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</si>
  <si>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</si>
  <si>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</si>
  <si>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</si>
  <si>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</si>
  <si>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</si>
  <si>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</si>
  <si>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</si>
  <si>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</si>
  <si>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</si>
  <si>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</si>
  <si>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</si>
  <si>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</si>
  <si>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</si>
  <si>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</si>
  <si>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</si>
  <si>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</si>
  <si>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</si>
  <si>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</si>
  <si>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</si>
  <si>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</si>
  <si>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</si>
  <si>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</si>
  <si>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</si>
  <si>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</si>
  <si>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</si>
  <si>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</si>
  <si>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</si>
  <si>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</si>
  <si>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</si>
  <si>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</si>
  <si>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</si>
  <si>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</si>
  <si>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</si>
  <si>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</si>
  <si>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</si>
  <si>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</si>
  <si>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</si>
  <si>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</si>
  <si>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</si>
  <si>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</si>
  <si>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</si>
  <si>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</si>
  <si>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</si>
  <si>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</si>
  <si>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</si>
  <si>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</si>
  <si>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</si>
  <si>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</si>
  <si>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</si>
  <si>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</si>
  <si>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</si>
  <si>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</si>
  <si>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</si>
  <si>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</si>
  <si>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</si>
  <si>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</si>
  <si>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</si>
  <si>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</si>
  <si>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</si>
  <si>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</si>
  <si>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</si>
  <si>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</si>
  <si>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</si>
  <si>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</si>
  <si>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</si>
  <si>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</si>
  <si>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</si>
  <si>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</si>
  <si>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</si>
  <si>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</si>
  <si>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</si>
  <si>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</si>
  <si>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</si>
  <si>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</si>
  <si>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</si>
  <si>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</si>
  <si>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</si>
  <si>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</si>
  <si>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</si>
  <si>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</si>
  <si>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</si>
  <si>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</si>
  <si>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</si>
  <si>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</si>
  <si>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</si>
  <si>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</si>
  <si>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</si>
  <si>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</si>
  <si>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</si>
  <si>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</si>
  <si>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</si>
  <si>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</si>
  <si>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</si>
  <si>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</si>
  <si>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</si>
  <si>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</si>
  <si>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</si>
  <si>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</si>
  <si>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</si>
  <si>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</si>
  <si>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</si>
  <si>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</si>
  <si>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</si>
  <si>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</si>
  <si>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</si>
  <si>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</si>
  <si>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</si>
  <si>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</si>
  <si>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</si>
  <si>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</si>
  <si>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</si>
  <si>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</si>
  <si>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</si>
  <si>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</si>
  <si>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</si>
  <si>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</si>
  <si>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</si>
  <si>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</si>
  <si>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</si>
  <si>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</si>
  <si>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</si>
  <si>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</si>
  <si>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</si>
  <si>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</si>
  <si>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</si>
  <si>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</si>
  <si>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</si>
  <si>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</si>
  <si>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</si>
  <si>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</si>
  <si>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</si>
  <si>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</si>
  <si>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</si>
  <si>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</si>
  <si>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</si>
  <si>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</si>
  <si>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</si>
  <si>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</si>
  <si>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</si>
  <si>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</si>
  <si>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</si>
  <si>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</si>
  <si>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</si>
  <si>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</si>
  <si>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</si>
  <si>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</si>
  <si>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</si>
  <si>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</si>
  <si>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</si>
  <si>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</si>
  <si>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</si>
  <si>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</si>
  <si>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</si>
  <si>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</si>
  <si>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</si>
  <si>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</si>
  <si>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</si>
  <si>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</si>
  <si>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</si>
  <si>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</si>
  <si>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</si>
  <si>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</si>
  <si>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</si>
  <si>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</si>
  <si>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</si>
  <si>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</si>
  <si>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</si>
  <si>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</si>
  <si>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</si>
  <si>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</si>
  <si>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</si>
  <si>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</si>
  <si>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</si>
  <si>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</si>
  <si>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</si>
  <si>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</si>
  <si>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</si>
  <si>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</si>
  <si>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</si>
  <si>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</si>
  <si>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</si>
  <si>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</si>
  <si>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</si>
  <si>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</si>
  <si>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</si>
  <si>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</si>
  <si>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</si>
  <si>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</si>
  <si>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</si>
  <si>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</si>
  <si>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</si>
  <si>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</si>
  <si>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</si>
  <si>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</si>
  <si>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</si>
  <si>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</si>
  <si>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</si>
  <si>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</si>
  <si>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</si>
  <si>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</si>
  <si>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</si>
  <si>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</si>
  <si>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</si>
  <si>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</si>
  <si>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</si>
  <si>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</si>
  <si>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</si>
  <si>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</si>
  <si>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</si>
  <si>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</si>
  <si>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</si>
  <si>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</si>
  <si>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</si>
  <si>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</si>
  <si>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</si>
  <si>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</si>
  <si>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</si>
  <si>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</si>
  <si>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</si>
  <si>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</si>
  <si>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</si>
  <si>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</si>
  <si>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</si>
  <si>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</si>
  <si>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</si>
  <si>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</si>
  <si>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</si>
  <si>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</si>
  <si>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</si>
  <si>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</si>
  <si>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</si>
  <si>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</si>
  <si>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</si>
  <si>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</si>
  <si>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</si>
  <si>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</si>
  <si>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</si>
  <si>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</si>
  <si>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</si>
  <si>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</si>
  <si>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</si>
  <si>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</si>
  <si>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</si>
  <si>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</si>
  <si>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</si>
  <si>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</si>
  <si>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</si>
  <si>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</si>
  <si>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</si>
  <si>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</si>
  <si>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</si>
  <si>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</si>
  <si>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</si>
  <si>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</si>
  <si>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</si>
  <si>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</si>
  <si>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</si>
  <si>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</si>
  <si>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</si>
  <si>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</si>
  <si>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</si>
  <si>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</si>
  <si>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</si>
  <si>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</si>
  <si>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</si>
  <si>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</si>
  <si>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</si>
  <si>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</si>
  <si>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</si>
  <si>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</si>
  <si>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</si>
  <si>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</si>
  <si>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</si>
  <si>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</si>
  <si>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</si>
  <si>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</si>
  <si>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</si>
  <si>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</si>
  <si>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</si>
  <si>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</si>
  <si>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</si>
  <si>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</si>
  <si>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</si>
  <si>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</si>
  <si>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</si>
  <si>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</si>
  <si>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</si>
  <si>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</si>
  <si>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</si>
  <si>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</si>
  <si>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</si>
  <si>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</si>
  <si>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</si>
  <si>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</si>
  <si>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</si>
  <si>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</si>
  <si>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</si>
  <si>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</si>
  <si>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</si>
  <si>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</si>
  <si>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</si>
  <si>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</si>
  <si>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</si>
  <si>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</si>
  <si>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</si>
  <si>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</si>
  <si>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</si>
  <si>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</si>
  <si>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</si>
  <si>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</si>
  <si>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</si>
  <si>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</si>
  <si>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</si>
  <si>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</si>
  <si>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</si>
  <si>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</si>
  <si>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</si>
  <si>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</si>
  <si>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</si>
  <si>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</si>
  <si>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</si>
  <si>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</si>
  <si>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</si>
  <si>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</si>
  <si>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</si>
  <si>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</si>
  <si>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</si>
  <si>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</si>
  <si>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</si>
  <si>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</si>
  <si>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</si>
  <si>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</si>
  <si>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</si>
  <si>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</si>
  <si>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</si>
  <si>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</si>
  <si>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</si>
  <si>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</si>
  <si>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</si>
  <si>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</si>
  <si>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</si>
  <si>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</si>
  <si>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</si>
  <si>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</si>
  <si>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</si>
  <si>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</si>
  <si>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</si>
  <si>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</si>
  <si>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</si>
  <si>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</si>
  <si>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</si>
  <si>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</si>
  <si>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</si>
  <si>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</si>
  <si>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</si>
  <si>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</si>
  <si>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</si>
  <si>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</si>
  <si>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</si>
  <si>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</si>
  <si>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</si>
  <si>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</si>
  <si>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</si>
  <si>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</si>
  <si>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</si>
  <si>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</si>
  <si>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</si>
  <si>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</si>
  <si>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</si>
  <si>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</si>
  <si>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</si>
  <si>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</si>
  <si>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</si>
  <si>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</si>
  <si>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</si>
  <si>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</si>
  <si>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</si>
  <si>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</si>
  <si>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</si>
  <si>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</si>
  <si>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</si>
  <si>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</si>
  <si>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</si>
  <si>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</si>
  <si>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</si>
  <si>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</si>
  <si>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</si>
  <si>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</si>
  <si>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</si>
  <si>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</si>
  <si>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</si>
  <si>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</si>
  <si>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</si>
  <si>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</si>
  <si>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</si>
  <si>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</si>
  <si>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</si>
  <si>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</si>
  <si>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</si>
  <si>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</si>
  <si>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</si>
  <si>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</si>
  <si>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</si>
  <si>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</si>
  <si>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</si>
  <si>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</si>
  <si>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</si>
  <si>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</si>
  <si>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</si>
  <si>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</si>
  <si>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</si>
  <si>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</si>
  <si>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</si>
  <si>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</si>
  <si>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</si>
  <si>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</si>
  <si>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</si>
  <si>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</si>
  <si>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</si>
  <si>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</si>
  <si>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</si>
  <si>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</si>
  <si>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</si>
  <si>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</si>
  <si>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</si>
  <si>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</si>
  <si>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</si>
  <si>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</si>
  <si>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</si>
  <si>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</si>
  <si>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</si>
  <si>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</si>
  <si>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</si>
  <si>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</si>
  <si>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</si>
  <si>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</si>
  <si>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</si>
  <si>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</si>
  <si>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</si>
  <si>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</si>
  <si>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</si>
  <si>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</si>
  <si>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</si>
  <si>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</si>
  <si>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</si>
  <si>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</si>
  <si>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</si>
  <si>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</si>
  <si>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</si>
  <si>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</si>
  <si>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</si>
  <si>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</si>
  <si>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</si>
  <si>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</si>
  <si>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</si>
  <si>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</si>
  <si>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</si>
  <si>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</si>
  <si>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</si>
  <si>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</si>
  <si>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</si>
  <si>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</si>
  <si>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</si>
  <si>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</si>
  <si>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</si>
  <si>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</si>
  <si>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</si>
  <si>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</si>
  <si>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</si>
  <si>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</si>
  <si>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</si>
  <si>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</si>
  <si>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</si>
  <si>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</si>
  <si>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</si>
  <si>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</si>
  <si>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</si>
  <si>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</si>
  <si>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</si>
  <si>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</si>
  <si>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</si>
  <si>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</si>
  <si>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</si>
  <si>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</si>
  <si>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</si>
  <si>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</si>
  <si>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</si>
  <si>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</si>
  <si>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</si>
  <si>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</si>
  <si>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</si>
  <si>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</si>
  <si>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</si>
  <si>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</si>
  <si>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</si>
  <si>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</si>
  <si>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</si>
  <si>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</si>
  <si>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</si>
  <si>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</si>
  <si>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</si>
  <si>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</si>
  <si>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</si>
  <si>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</si>
  <si>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</si>
  <si>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</si>
  <si>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</si>
  <si>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</si>
  <si>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</si>
  <si>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</si>
  <si>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</si>
  <si>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</si>
  <si>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</si>
  <si>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</si>
  <si>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</si>
  <si>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</si>
  <si>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</si>
  <si>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</si>
  <si>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</si>
  <si>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</si>
  <si>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</si>
  <si>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</si>
  <si>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</si>
  <si>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</si>
  <si>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</si>
  <si>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</si>
  <si>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</si>
  <si>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</si>
  <si>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</si>
  <si>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</si>
  <si>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</si>
  <si>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</si>
  <si>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</si>
  <si>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</si>
  <si>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</si>
  <si>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</si>
  <si>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</si>
  <si>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</si>
  <si>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</si>
  <si>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</si>
  <si>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</si>
  <si>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</si>
  <si>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</si>
  <si>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</si>
  <si>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</si>
  <si>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</si>
  <si>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</si>
  <si>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</si>
  <si>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</si>
  <si>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</si>
  <si>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</si>
  <si>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</si>
  <si>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</si>
  <si>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</si>
  <si>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</si>
  <si>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</si>
  <si>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</si>
  <si>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</si>
  <si>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</si>
  <si>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</si>
  <si>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</si>
  <si>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</si>
  <si>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</si>
  <si>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</si>
  <si>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</si>
  <si>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</si>
  <si>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</si>
  <si>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</si>
  <si>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</si>
  <si>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</si>
  <si>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</si>
  <si>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</si>
  <si>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</si>
  <si>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</si>
  <si>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</si>
  <si>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</si>
  <si>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</si>
  <si>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</si>
  <si>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</si>
  <si>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</si>
  <si>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</si>
  <si>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</si>
  <si>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</si>
  <si>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</si>
  <si>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</si>
  <si>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</si>
  <si>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</si>
  <si>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</si>
  <si>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</si>
  <si>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</si>
  <si>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</si>
  <si>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</si>
  <si>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</si>
  <si>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</si>
  <si>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</si>
  <si>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</si>
  <si>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</si>
  <si>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</si>
  <si>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</si>
  <si>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</si>
  <si>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</si>
  <si>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</si>
  <si>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</si>
  <si>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</si>
  <si>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</si>
  <si>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</si>
  <si>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</si>
  <si>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</si>
  <si>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</si>
  <si>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</si>
  <si>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</si>
  <si>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</si>
  <si>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</si>
  <si>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</si>
  <si>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</si>
  <si>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</si>
  <si>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</si>
  <si>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</si>
  <si>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</si>
  <si>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</si>
  <si>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</si>
  <si>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</si>
  <si>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</si>
  <si>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</si>
  <si>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</si>
  <si>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</si>
  <si>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</si>
  <si>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</si>
  <si>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</si>
  <si>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</si>
  <si>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</si>
  <si>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</si>
  <si>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</si>
  <si>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</si>
  <si>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</si>
  <si>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</si>
  <si>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</si>
  <si>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</si>
  <si>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</si>
  <si>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</si>
  <si>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</si>
  <si>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</si>
  <si>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</si>
  <si>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</si>
  <si>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</si>
  <si>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</si>
  <si>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</si>
  <si>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</si>
  <si>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</si>
  <si>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</si>
  <si>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</si>
  <si>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</si>
  <si>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</si>
  <si>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</si>
  <si>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</si>
  <si>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</si>
  <si>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</si>
  <si>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</si>
  <si>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</si>
  <si>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</si>
  <si>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</si>
  <si>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</si>
  <si>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</si>
  <si>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</si>
  <si>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</si>
  <si>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</si>
  <si>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</si>
  <si>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</si>
  <si>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</si>
  <si>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</si>
  <si>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</si>
  <si>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</si>
  <si>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</si>
  <si>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</si>
  <si>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</si>
  <si>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</si>
  <si>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</si>
  <si>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</si>
  <si>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</si>
  <si>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</si>
  <si>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</si>
  <si>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</si>
  <si>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</si>
  <si>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</si>
  <si>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</si>
  <si>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</si>
  <si>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</si>
  <si>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</si>
  <si>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</si>
  <si>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</si>
  <si>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</si>
  <si>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</si>
  <si>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</si>
  <si>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</si>
  <si>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</si>
  <si>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</si>
  <si>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</si>
  <si>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</si>
  <si>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</si>
  <si>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</si>
  <si>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</si>
  <si>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</si>
  <si>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</si>
  <si>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</si>
  <si>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</si>
  <si>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</si>
  <si>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</si>
  <si>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</si>
  <si>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</si>
  <si>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</si>
  <si>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</si>
  <si>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</si>
  <si>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</si>
  <si>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</si>
  <si>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</si>
  <si>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</si>
  <si>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</si>
  <si>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</si>
  <si>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</si>
  <si>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</si>
  <si>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</si>
  <si>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</si>
  <si>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</si>
  <si>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</si>
  <si>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</si>
  <si>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</si>
  <si>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</si>
  <si>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</si>
  <si>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</si>
  <si>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</si>
  <si>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</si>
  <si>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</si>
  <si>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</si>
  <si>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</si>
  <si>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</si>
  <si>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</si>
  <si>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</si>
  <si>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</si>
  <si>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</si>
  <si>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</si>
  <si>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</si>
  <si>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</si>
  <si>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</si>
  <si>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</si>
  <si>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</si>
  <si>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</si>
  <si>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</si>
  <si>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</si>
  <si>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</si>
  <si>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</si>
  <si>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</si>
  <si>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</si>
  <si>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</si>
  <si>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</si>
  <si>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</si>
  <si>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</si>
  <si>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</si>
  <si>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</si>
  <si>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</si>
  <si>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</si>
  <si>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</si>
  <si>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</si>
  <si>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</si>
  <si>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</si>
  <si>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</si>
  <si>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</si>
  <si>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</si>
  <si>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</si>
  <si>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</si>
  <si>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</si>
  <si>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</si>
  <si>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</si>
  <si>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</si>
  <si>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</si>
  <si>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</si>
  <si>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</si>
  <si>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</si>
  <si>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</si>
  <si>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</si>
  <si>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</si>
  <si>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</si>
  <si>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</si>
  <si>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</si>
  <si>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</si>
  <si>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</si>
  <si>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</si>
  <si>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</si>
  <si>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</si>
  <si>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</si>
  <si>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</si>
  <si>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</si>
  <si>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</si>
  <si>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</si>
  <si>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</si>
  <si>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</si>
  <si>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</si>
  <si>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</si>
  <si>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</si>
  <si>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</si>
  <si>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</si>
  <si>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</si>
  <si>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</si>
  <si>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</si>
  <si>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</si>
  <si>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</si>
  <si>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</si>
  <si>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</si>
  <si>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</si>
  <si>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</si>
  <si>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</si>
  <si>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</si>
  <si>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</si>
  <si>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</si>
  <si>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</si>
  <si>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</si>
  <si>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</si>
  <si>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</si>
  <si>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</si>
  <si>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</si>
  <si>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</si>
  <si>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</si>
  <si>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</si>
  <si>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</si>
  <si>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</si>
  <si>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</si>
  <si>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</si>
  <si>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</si>
  <si>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</si>
  <si>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</si>
  <si>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</si>
  <si>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</si>
  <si>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</si>
  <si>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</si>
  <si>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</si>
  <si>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</si>
  <si>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</si>
  <si>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</si>
  <si>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</si>
  <si>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</si>
  <si>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</si>
  <si>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</si>
  <si>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</si>
  <si>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</si>
  <si>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</si>
  <si>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</si>
  <si>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</si>
  <si>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</si>
  <si>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</si>
  <si>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</si>
  <si>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</si>
  <si>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</si>
  <si>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</si>
  <si>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</si>
  <si>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</si>
  <si>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</si>
  <si>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</si>
  <si>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</si>
  <si>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</si>
  <si>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</si>
  <si>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</si>
  <si>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</si>
  <si>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</si>
  <si>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</si>
  <si>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</si>
  <si>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</si>
  <si>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</si>
  <si>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</si>
  <si>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</si>
  <si>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</si>
  <si>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</si>
  <si>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</si>
  <si>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</si>
  <si>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</si>
  <si>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</si>
  <si>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</si>
  <si>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</si>
  <si>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</si>
  <si>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</si>
  <si>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</si>
  <si>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</si>
  <si>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</si>
  <si>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</si>
  <si>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</si>
  <si>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</si>
  <si>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</si>
  <si>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</si>
  <si>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</si>
  <si>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</si>
  <si>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</si>
  <si>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</si>
  <si>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</si>
  <si>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</si>
  <si>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</si>
  <si>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</si>
  <si>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</si>
  <si>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</si>
  <si>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</si>
  <si>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</si>
  <si>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</si>
  <si>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</si>
  <si>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</si>
  <si>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</si>
  <si>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</si>
  <si>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</si>
  <si>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</si>
  <si>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</si>
  <si>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</si>
  <si>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</si>
  <si>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</si>
  <si>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</si>
  <si>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</si>
  <si>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</si>
  <si>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</si>
  <si>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</si>
  <si>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</si>
  <si>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</si>
  <si>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</si>
  <si>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</si>
  <si>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</si>
  <si>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</si>
  <si>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</si>
  <si>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</si>
  <si>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</si>
  <si>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</si>
  <si>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</si>
  <si>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</si>
  <si>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</si>
  <si>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</si>
  <si>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</si>
  <si>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</si>
  <si>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</si>
  <si>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</si>
  <si>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</si>
  <si>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</si>
  <si>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</si>
  <si>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</si>
  <si>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</si>
  <si>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</si>
  <si>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</si>
  <si>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</si>
  <si>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</si>
  <si>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</si>
  <si>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</si>
  <si>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</si>
  <si>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</si>
  <si>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</si>
  <si>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</si>
  <si>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</si>
  <si>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</si>
  <si>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</si>
  <si>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</si>
  <si>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</si>
  <si>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</si>
  <si>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</si>
  <si>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</si>
  <si>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</si>
  <si>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</si>
  <si>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</si>
  <si>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</si>
  <si>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</si>
  <si>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</si>
  <si>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</si>
  <si>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</si>
  <si>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</si>
  <si>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</si>
  <si>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</si>
  <si>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</si>
  <si>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</si>
  <si>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</si>
  <si>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</si>
  <si>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</si>
  <si>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</si>
  <si>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</si>
  <si>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</si>
  <si>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</si>
  <si>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</si>
  <si>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</si>
  <si>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</si>
  <si>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</si>
  <si>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</si>
  <si>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</si>
  <si>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</si>
  <si>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</si>
  <si>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</si>
  <si>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</si>
  <si>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</si>
  <si>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</si>
  <si>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</si>
  <si>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</si>
  <si>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</si>
  <si>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</si>
  <si>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</si>
  <si>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</si>
  <si>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</si>
  <si>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</si>
  <si>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</si>
  <si>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</si>
  <si>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</si>
  <si>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</si>
  <si>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</si>
  <si>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</si>
  <si>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</si>
  <si>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</si>
  <si>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</si>
  <si>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</si>
  <si>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</si>
  <si>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</si>
  <si>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</si>
  <si>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</si>
  <si>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</si>
  <si>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</si>
  <si>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</si>
  <si>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</si>
  <si>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</si>
  <si>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</si>
  <si>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</si>
  <si>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</si>
  <si>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</si>
  <si>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</si>
  <si>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</si>
  <si>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</si>
  <si>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</si>
  <si>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</si>
  <si>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</si>
  <si>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</si>
  <si>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</si>
  <si>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</si>
  <si>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</si>
  <si>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</si>
  <si>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</si>
  <si>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</si>
  <si>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</si>
  <si>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</si>
  <si>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</si>
  <si>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</si>
  <si>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</si>
  <si>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</si>
  <si>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</si>
  <si>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</si>
  <si>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</si>
  <si>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</si>
  <si>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</si>
  <si>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</si>
  <si>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</si>
  <si>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</si>
  <si>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</si>
  <si>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</si>
  <si>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</si>
  <si>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</si>
  <si>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</si>
  <si>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</si>
  <si>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</si>
  <si>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</si>
  <si>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</si>
  <si>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</si>
  <si>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</si>
  <si>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</si>
  <si>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</si>
  <si>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</si>
  <si>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</si>
  <si>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</si>
  <si>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</si>
  <si>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</si>
  <si>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</si>
  <si>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</si>
  <si>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</si>
  <si>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</si>
  <si>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</si>
  <si>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</si>
  <si>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</si>
  <si>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</si>
  <si>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</si>
  <si>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</si>
  <si>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</si>
  <si>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</si>
  <si>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</si>
  <si>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</si>
  <si>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</si>
  <si>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</si>
  <si>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</si>
  <si>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</si>
  <si>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</si>
  <si>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</si>
  <si>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</si>
  <si>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</si>
  <si>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</si>
  <si>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</si>
  <si>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</si>
  <si>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</si>
  <si>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</si>
  <si>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</si>
  <si>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</si>
  <si>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</si>
  <si>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</si>
  <si>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</si>
  <si>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</si>
  <si>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</si>
  <si>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</si>
  <si>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</si>
  <si>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</si>
  <si>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</si>
  <si>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</si>
  <si>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</si>
  <si>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</si>
  <si>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</si>
  <si>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</si>
  <si>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</si>
  <si>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</si>
  <si>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</si>
  <si>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</si>
  <si>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</si>
  <si>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</si>
  <si>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</si>
  <si>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</si>
  <si>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</si>
  <si>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</si>
  <si>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</si>
  <si>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</si>
  <si>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</si>
  <si>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</si>
  <si>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</si>
  <si>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</si>
  <si>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</si>
  <si>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</si>
  <si>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</si>
  <si>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</si>
  <si>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</si>
  <si>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</si>
  <si>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</si>
  <si>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</si>
  <si>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</si>
  <si>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</si>
  <si>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</si>
  <si>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</si>
  <si>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</si>
  <si>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</si>
  <si>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</si>
  <si>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</si>
  <si>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</si>
  <si>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</si>
  <si>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</si>
  <si>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</si>
  <si>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</si>
  <si>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</si>
  <si>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</si>
  <si>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</si>
  <si>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</si>
  <si>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</si>
  <si>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</si>
  <si>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</si>
  <si>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</si>
  <si>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</si>
  <si>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</si>
  <si>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</si>
  <si>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</si>
  <si>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</si>
  <si>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</si>
  <si>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</si>
  <si>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</si>
  <si>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</si>
  <si>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</si>
  <si>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</si>
  <si>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</si>
  <si>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</si>
  <si>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</si>
  <si>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</si>
  <si>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</si>
  <si>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</si>
  <si>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</si>
  <si>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</si>
  <si>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</si>
  <si>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</si>
  <si>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</si>
  <si>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</si>
  <si>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</si>
  <si>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</si>
  <si>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</si>
  <si>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</si>
  <si>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</si>
  <si>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</si>
  <si>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</si>
  <si>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</si>
  <si>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</si>
  <si>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</si>
  <si>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</si>
  <si>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</si>
  <si>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</si>
  <si>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</si>
  <si>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</si>
  <si>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</si>
  <si>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</si>
  <si>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</si>
  <si>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</si>
  <si>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</si>
  <si>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</si>
  <si>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</si>
  <si>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</si>
  <si>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</si>
  <si>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</si>
  <si>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</si>
  <si>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</si>
  <si>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</si>
  <si>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</si>
  <si>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</si>
  <si>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</si>
  <si>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</si>
  <si>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</si>
  <si>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</si>
  <si>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</si>
  <si>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</si>
  <si>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</si>
  <si>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</si>
  <si>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</si>
  <si>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</si>
  <si>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</si>
  <si>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</si>
  <si>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</si>
  <si>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</si>
  <si>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</si>
  <si>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</si>
  <si>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</si>
  <si>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</si>
  <si>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</si>
  <si>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</si>
  <si>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</si>
  <si>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</si>
  <si>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</si>
  <si>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</si>
  <si>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</si>
  <si>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</si>
  <si>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</si>
  <si>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</si>
  <si>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</si>
  <si>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</si>
  <si>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</si>
  <si>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</si>
  <si>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</si>
  <si>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</si>
  <si>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</si>
  <si>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</si>
  <si>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</si>
  <si>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</si>
  <si>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</si>
  <si>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</si>
  <si>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</si>
  <si>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</si>
  <si>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</si>
  <si>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</si>
  <si>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</si>
  <si>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</si>
  <si>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</si>
  <si>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</si>
  <si>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</si>
  <si>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</si>
  <si>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</si>
  <si>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</si>
  <si>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</si>
  <si>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</si>
  <si>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</si>
  <si>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</si>
  <si>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</si>
  <si>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</si>
  <si>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</si>
  <si>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</si>
  <si>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</si>
  <si>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</si>
  <si>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</si>
  <si>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</si>
  <si>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</si>
  <si>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</si>
  <si>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</si>
  <si>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</si>
  <si>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</si>
  <si>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</si>
  <si>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</si>
  <si>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</si>
  <si>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</si>
  <si>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</si>
  <si>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</si>
  <si>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</si>
  <si>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</si>
  <si>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</si>
  <si>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</si>
  <si>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</si>
  <si>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</si>
  <si>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</si>
  <si>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</si>
  <si>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</si>
  <si>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</si>
  <si>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</si>
  <si>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</si>
  <si>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</si>
  <si>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</si>
  <si>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</si>
  <si>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</si>
  <si>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</si>
  <si>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</si>
  <si>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</si>
  <si>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</si>
  <si>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</si>
  <si>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</si>
  <si>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</si>
  <si>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</si>
  <si>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</si>
  <si>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</si>
  <si>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</si>
  <si>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</si>
  <si>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</si>
  <si>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</si>
  <si>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</si>
  <si>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</si>
  <si>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</si>
  <si>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</si>
  <si>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</si>
  <si>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</si>
  <si>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</si>
  <si>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</si>
  <si>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</si>
  <si>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</si>
  <si>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</si>
  <si>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</si>
  <si>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</si>
  <si>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</si>
  <si>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</si>
  <si>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</si>
  <si>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</si>
  <si>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</si>
  <si>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</si>
  <si>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</si>
  <si>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</si>
  <si>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</si>
  <si>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</si>
  <si>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</si>
  <si>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</si>
  <si>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</si>
  <si>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</si>
  <si>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</si>
  <si>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</si>
  <si>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</si>
  <si>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</si>
  <si>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</si>
  <si>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</si>
  <si>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</si>
  <si>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</si>
  <si>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</si>
  <si>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</si>
  <si>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</si>
  <si>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</si>
  <si>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</si>
  <si>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</si>
  <si>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</si>
  <si>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</si>
  <si>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</si>
  <si>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</si>
  <si>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</si>
  <si>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</si>
  <si>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</si>
  <si>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</si>
  <si>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</si>
  <si>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</si>
  <si>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</si>
  <si>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</si>
  <si>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</si>
  <si>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</si>
  <si>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</si>
  <si>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</si>
  <si>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</si>
  <si>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</si>
  <si>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</si>
  <si>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</si>
  <si>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</si>
  <si>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</si>
  <si>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</si>
  <si>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</si>
  <si>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</si>
  <si>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</si>
  <si>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</si>
  <si>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</si>
  <si>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</si>
  <si>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</si>
  <si>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</si>
  <si>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</si>
  <si>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</si>
  <si>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</si>
  <si>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</si>
  <si>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</si>
  <si>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</si>
  <si>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</si>
  <si>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</si>
  <si>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</si>
  <si>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</si>
  <si>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</si>
  <si>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</si>
  <si>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</si>
  <si>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</si>
  <si>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</si>
  <si>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</si>
  <si>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</si>
  <si>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</si>
  <si>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</si>
  <si>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</si>
  <si>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</si>
  <si>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</si>
  <si>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</si>
  <si>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</si>
  <si>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</si>
  <si>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</si>
  <si>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</si>
  <si>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</si>
  <si>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</si>
  <si>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</si>
  <si>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</si>
  <si>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</si>
  <si>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</si>
  <si>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</si>
  <si>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</si>
  <si>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</si>
  <si>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</si>
  <si>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</si>
  <si>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</si>
  <si>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</si>
  <si>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</si>
  <si>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</si>
  <si>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</si>
  <si>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</si>
  <si>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</si>
  <si>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</si>
  <si>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</si>
  <si>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</si>
  <si>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</si>
  <si>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</si>
  <si>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</si>
  <si>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</si>
  <si>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</si>
  <si>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</si>
  <si>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</si>
  <si>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</si>
  <si>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</si>
  <si>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</si>
  <si>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</si>
  <si>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</si>
  <si>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</si>
  <si>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</si>
  <si>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</si>
  <si>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</si>
  <si>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</si>
  <si>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</si>
  <si>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</si>
  <si>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</si>
  <si>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</si>
  <si>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</si>
  <si>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</si>
  <si>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</si>
  <si>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</si>
  <si>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</si>
  <si>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</si>
  <si>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</si>
  <si>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</si>
  <si>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</si>
  <si>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</si>
  <si>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</si>
  <si>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</si>
  <si>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</si>
  <si>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</si>
  <si>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</si>
  <si>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</si>
  <si>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</si>
  <si>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</si>
  <si>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</si>
  <si>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</si>
  <si>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</si>
  <si>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</si>
  <si>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</si>
  <si>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</si>
  <si>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</si>
  <si>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</si>
  <si>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</si>
  <si>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</si>
  <si>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</si>
  <si>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</si>
  <si>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</si>
  <si>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</si>
  <si>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</si>
  <si>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</si>
  <si>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</si>
  <si>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</si>
  <si>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</si>
  <si>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</si>
  <si>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</si>
  <si>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</si>
  <si>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</si>
  <si>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</si>
  <si>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</si>
  <si>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</si>
  <si>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</si>
  <si>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</si>
  <si>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</si>
  <si>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</si>
  <si>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</si>
  <si>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</si>
  <si>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</si>
  <si>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</si>
  <si>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</si>
  <si>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</si>
  <si>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</si>
  <si>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</si>
  <si>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</si>
  <si>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</si>
  <si>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</si>
  <si>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</si>
  <si>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</si>
  <si>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</si>
  <si>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</si>
  <si>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</si>
  <si>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</si>
  <si>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</si>
  <si>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</si>
  <si>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</si>
  <si>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</si>
  <si>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</si>
  <si>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</si>
  <si>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</si>
  <si>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</si>
  <si>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</si>
  <si>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</si>
  <si>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</si>
  <si>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</si>
  <si>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</si>
  <si>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</si>
  <si>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</si>
  <si>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</si>
  <si>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</si>
  <si>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</si>
  <si>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</si>
  <si>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</si>
  <si>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</si>
  <si>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</si>
  <si>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</si>
  <si>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</si>
  <si>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</si>
  <si>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</si>
  <si>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</si>
  <si>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</si>
  <si>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</si>
  <si>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</si>
  <si>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</si>
  <si>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</si>
  <si>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</si>
  <si>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</si>
  <si>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</si>
  <si>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</si>
  <si>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</si>
  <si>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</si>
  <si>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</si>
  <si>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</si>
  <si>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</si>
  <si>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</si>
  <si>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</si>
  <si>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</si>
  <si>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</si>
  <si>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</si>
  <si>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</si>
  <si>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</si>
  <si>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</si>
  <si>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</si>
  <si>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</si>
  <si>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</si>
  <si>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</si>
  <si>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</si>
  <si>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</si>
  <si>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</si>
  <si>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</si>
  <si>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</si>
  <si>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</si>
  <si>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</si>
  <si>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</si>
  <si>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</si>
  <si>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</si>
  <si>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</si>
  <si>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</si>
  <si>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</si>
  <si>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</si>
  <si>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</si>
  <si>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</si>
  <si>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</si>
  <si>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</si>
  <si>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</si>
  <si>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</si>
  <si>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</si>
  <si>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</si>
  <si>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</si>
  <si>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</si>
  <si>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</si>
  <si>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</si>
  <si>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</si>
  <si>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</si>
  <si>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</si>
  <si>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</si>
  <si>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</si>
  <si>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</si>
  <si>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</si>
  <si>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</si>
  <si>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</si>
  <si>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</si>
  <si>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</si>
  <si>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</si>
  <si>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</si>
  <si>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</si>
  <si>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</si>
  <si>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</si>
  <si>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</si>
  <si>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</si>
  <si>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</si>
  <si>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</si>
  <si>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</si>
  <si>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</si>
  <si>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</si>
  <si>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</si>
  <si>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</si>
  <si>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</si>
  <si>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</si>
  <si>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</si>
  <si>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</si>
  <si>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</si>
  <si>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</si>
  <si>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</si>
  <si>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</si>
  <si>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</si>
  <si>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</si>
  <si>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</si>
  <si>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</si>
  <si>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</si>
  <si>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</si>
  <si>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</si>
  <si>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</si>
  <si>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</si>
  <si>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</si>
  <si>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</si>
  <si>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</si>
  <si>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</si>
  <si>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</si>
  <si>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</si>
  <si>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</si>
  <si>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</si>
  <si>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</si>
  <si>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</si>
  <si>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</si>
  <si>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</si>
  <si>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</si>
  <si>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</si>
  <si>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</si>
  <si>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</si>
  <si>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</si>
  <si>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</si>
  <si>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</si>
  <si>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</si>
  <si>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</si>
  <si>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</si>
  <si>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</si>
  <si>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</si>
  <si>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</si>
  <si>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</si>
  <si>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</si>
  <si>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</si>
  <si>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</si>
  <si>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</si>
  <si>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</si>
  <si>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</si>
  <si>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</si>
  <si>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</si>
  <si>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</si>
  <si>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</si>
  <si>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</si>
  <si>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</si>
  <si>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</si>
  <si>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</si>
  <si>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</si>
  <si>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</si>
  <si>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</si>
  <si>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</si>
  <si>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</si>
  <si>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</si>
  <si>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</si>
  <si>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</si>
  <si>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</si>
  <si>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</si>
  <si>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</si>
  <si>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</si>
  <si>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</si>
  <si>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</si>
  <si>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</si>
  <si>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</si>
  <si>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</si>
  <si>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</si>
  <si>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</si>
  <si>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</si>
  <si>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</si>
  <si>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</si>
  <si>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</si>
  <si>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</si>
  <si>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</si>
  <si>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</si>
  <si>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</si>
  <si>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</si>
  <si>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</si>
  <si>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</si>
  <si>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</si>
  <si>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</si>
  <si>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</si>
  <si>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</si>
  <si>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</si>
  <si>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</si>
  <si>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</si>
  <si>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</si>
  <si>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</si>
  <si>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</si>
  <si>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</si>
  <si>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</si>
  <si>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</si>
  <si>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</si>
  <si>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</si>
  <si>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</si>
  <si>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</si>
  <si>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</si>
  <si>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</si>
  <si>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</si>
  <si>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</si>
  <si>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</si>
  <si>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</si>
  <si>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</si>
  <si>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</si>
  <si>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</si>
  <si>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</si>
  <si>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</si>
  <si>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</si>
  <si>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</si>
  <si>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</si>
  <si>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</si>
  <si>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</si>
  <si>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</si>
  <si>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</si>
  <si>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</si>
  <si>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</si>
  <si>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</si>
  <si>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</si>
  <si>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</si>
  <si>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</si>
  <si>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</si>
  <si>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</si>
  <si>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</si>
  <si>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</si>
  <si>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</si>
  <si>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</si>
  <si>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</si>
  <si>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</si>
  <si>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</si>
  <si>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</si>
  <si>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</si>
  <si>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</si>
  <si>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</si>
  <si>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</si>
  <si>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</si>
  <si>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</si>
  <si>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</si>
  <si>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</si>
  <si>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</si>
  <si>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</si>
  <si>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</si>
  <si>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</si>
  <si>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</si>
  <si>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</si>
  <si>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</si>
  <si>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</si>
  <si>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</si>
  <si>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</si>
  <si>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</si>
  <si>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</si>
  <si>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</si>
  <si>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</si>
  <si>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</si>
  <si>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</si>
  <si>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</si>
  <si>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</si>
  <si>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</si>
  <si>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</si>
  <si>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</si>
  <si>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</si>
  <si>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</si>
  <si>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</si>
  <si>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</si>
  <si>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</si>
  <si>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</si>
  <si>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</si>
  <si>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</si>
  <si>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</si>
  <si>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</si>
  <si>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</si>
  <si>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</si>
  <si>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</si>
  <si>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</si>
  <si>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</si>
  <si>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</si>
  <si>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</si>
  <si>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</si>
  <si>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</si>
  <si>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</si>
  <si>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</si>
  <si>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</si>
  <si>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</si>
  <si>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</si>
  <si>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</si>
  <si>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</si>
  <si>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</si>
  <si>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</si>
  <si>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</si>
  <si>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</si>
  <si>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</si>
  <si>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</si>
  <si>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</si>
  <si>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</si>
  <si>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</si>
  <si>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</si>
  <si>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</si>
  <si>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</si>
  <si>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</si>
  <si>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</si>
  <si>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</si>
  <si>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</si>
  <si>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</si>
  <si>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</si>
  <si>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</si>
  <si>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</si>
  <si>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</si>
  <si>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</si>
  <si>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</si>
  <si>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</si>
  <si>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</si>
  <si>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</si>
  <si>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</si>
  <si>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</si>
  <si>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</si>
  <si>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</si>
  <si>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</si>
  <si>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</si>
  <si>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</si>
  <si>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</si>
  <si>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</si>
  <si>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</si>
  <si>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</si>
  <si>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</si>
  <si>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</si>
  <si>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</si>
  <si>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</si>
  <si>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</si>
  <si>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</si>
  <si>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</si>
  <si>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</si>
  <si>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</si>
  <si>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</si>
  <si>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</si>
  <si>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</si>
  <si>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</si>
  <si>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</si>
  <si>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</si>
  <si>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</si>
  <si>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</si>
  <si>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</si>
  <si>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</si>
  <si>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</si>
  <si>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</si>
  <si>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</si>
  <si>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</si>
  <si>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</si>
  <si>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</si>
  <si>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</si>
  <si>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</si>
  <si>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</si>
  <si>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</si>
  <si>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</si>
  <si>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</si>
  <si>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</si>
  <si>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</si>
  <si>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</si>
  <si>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</si>
  <si>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</si>
  <si>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</si>
  <si>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</si>
  <si>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</si>
  <si>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</si>
  <si>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</si>
  <si>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</si>
  <si>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</si>
  <si>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</si>
  <si>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</si>
  <si>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</si>
  <si>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</si>
  <si>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</si>
  <si>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</si>
  <si>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</si>
  <si>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</si>
  <si>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</si>
  <si>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</si>
  <si>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</si>
  <si>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</si>
  <si>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</si>
  <si>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</si>
  <si>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</si>
  <si>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</si>
  <si>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</si>
  <si>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</si>
  <si>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</si>
  <si>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</si>
  <si>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</si>
  <si>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</si>
  <si>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</si>
  <si>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</si>
  <si>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</si>
  <si>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</si>
  <si>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</si>
  <si>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</si>
  <si>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</si>
  <si>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</si>
  <si>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</si>
  <si>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</si>
  <si>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</si>
  <si>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</si>
  <si>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</si>
  <si>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</si>
  <si>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</si>
  <si>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</si>
  <si>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</si>
  <si>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</si>
  <si>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</si>
  <si>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</si>
  <si>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</si>
  <si>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</si>
  <si>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</si>
  <si>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</si>
  <si>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</si>
  <si>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</si>
  <si>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</si>
  <si>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</si>
  <si>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</si>
  <si>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</si>
  <si>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</si>
  <si>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</si>
  <si>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</si>
  <si>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</si>
  <si>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</si>
  <si>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</si>
  <si>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</si>
  <si>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</si>
  <si>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</si>
  <si>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</si>
  <si>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</si>
  <si>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</si>
  <si>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</si>
  <si>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</si>
  <si>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</si>
  <si>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</si>
  <si>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</si>
  <si>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</si>
  <si>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</si>
  <si>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</si>
  <si>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</si>
  <si>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</si>
  <si>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</si>
  <si>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</si>
  <si>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</si>
  <si>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</si>
  <si>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</si>
  <si>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</si>
  <si>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</si>
  <si>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</si>
  <si>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</si>
  <si>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</si>
  <si>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</si>
  <si>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</si>
  <si>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</si>
  <si>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</si>
  <si>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</si>
  <si>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</si>
  <si>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</si>
  <si>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</si>
  <si>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</si>
  <si>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</si>
  <si>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</si>
  <si>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</si>
  <si>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</si>
  <si>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</si>
  <si>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</si>
  <si>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</si>
  <si>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</si>
  <si>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</si>
  <si>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</si>
  <si>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</si>
  <si>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</si>
  <si>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</si>
  <si>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</si>
  <si>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</si>
  <si>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</si>
  <si>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</si>
  <si>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</si>
  <si>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</si>
  <si>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</si>
  <si>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</si>
  <si>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</si>
  <si>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</si>
  <si>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</si>
  <si>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</si>
  <si>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</si>
  <si>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</si>
  <si>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</si>
  <si>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</si>
  <si>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</si>
  <si>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</si>
  <si>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</si>
  <si>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</si>
  <si>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</si>
  <si>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</si>
  <si>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</si>
  <si>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</si>
  <si>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</si>
  <si>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</si>
  <si>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</si>
  <si>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</si>
  <si>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</si>
  <si>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</si>
  <si>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</si>
  <si>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</si>
  <si>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</si>
  <si>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</si>
  <si>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</si>
  <si>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</si>
  <si>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</si>
  <si>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</si>
  <si>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</si>
  <si>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</si>
  <si>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</si>
  <si>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</si>
  <si>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</si>
  <si>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</si>
  <si>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</si>
  <si>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</si>
  <si>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</si>
  <si>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</si>
  <si>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</si>
  <si>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</si>
  <si>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</si>
  <si>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</si>
  <si>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</si>
  <si>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</si>
  <si>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</si>
  <si>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</si>
  <si>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</si>
  <si>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</si>
  <si>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</si>
  <si>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</si>
  <si>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</si>
  <si>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</si>
  <si>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</si>
  <si>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</si>
  <si>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</si>
  <si>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</si>
  <si>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</si>
  <si>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</si>
  <si>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</si>
  <si>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</si>
  <si>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</si>
  <si>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</si>
  <si>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</si>
  <si>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</si>
  <si>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</si>
  <si>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</si>
  <si>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</si>
  <si>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</si>
  <si>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</si>
  <si>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</si>
  <si>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</si>
  <si>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</si>
  <si>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</si>
  <si>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</si>
  <si>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</si>
  <si>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</si>
  <si>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</si>
  <si>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</si>
  <si>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</si>
  <si>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</si>
  <si>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</si>
  <si>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</si>
  <si>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</si>
  <si>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</si>
  <si>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</si>
  <si>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</si>
  <si>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</si>
  <si>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</si>
  <si>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</si>
  <si>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</si>
  <si>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</si>
  <si>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</si>
  <si>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</si>
  <si>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</si>
  <si>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</si>
  <si>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</si>
  <si>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</si>
  <si>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</si>
  <si>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</si>
  <si>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</si>
  <si>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</si>
  <si>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</si>
  <si>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</si>
  <si>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</si>
  <si>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</si>
  <si>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</si>
  <si>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</si>
  <si>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</si>
  <si>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</si>
  <si>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</si>
  <si>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</si>
  <si>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</si>
  <si>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</si>
  <si>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</si>
  <si>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</si>
  <si>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</si>
  <si>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</si>
  <si>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</si>
  <si>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</si>
  <si>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</si>
  <si>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</si>
  <si>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</si>
  <si>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</si>
  <si>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</si>
  <si>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</si>
  <si>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</si>
  <si>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</si>
  <si>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</si>
  <si>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</si>
  <si>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</si>
  <si>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</si>
  <si>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</si>
  <si>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</si>
  <si>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</si>
  <si>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</si>
  <si>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</si>
  <si>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</si>
  <si>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</si>
  <si>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</si>
  <si>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</si>
  <si>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</si>
  <si>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</si>
  <si>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</si>
  <si>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</si>
  <si>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</si>
  <si>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</si>
  <si>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</si>
  <si>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</si>
  <si>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</si>
  <si>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</si>
  <si>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</si>
  <si>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</si>
  <si>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</si>
  <si>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</si>
  <si>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</si>
  <si>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</si>
  <si>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</si>
  <si>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</si>
  <si>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</si>
  <si>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</si>
  <si>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</si>
  <si>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</si>
  <si>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</si>
  <si>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</si>
  <si>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</si>
  <si>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</si>
  <si>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</si>
  <si>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</si>
  <si>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</si>
  <si>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</si>
  <si>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</si>
  <si>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</si>
  <si>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</si>
  <si>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</si>
  <si>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</si>
  <si>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</si>
  <si>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</si>
  <si>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</si>
  <si>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</si>
  <si>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</si>
  <si>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</si>
  <si>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</si>
  <si>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</si>
  <si>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</si>
  <si>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</si>
  <si>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</si>
  <si>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</si>
  <si>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</si>
  <si>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</si>
  <si>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</si>
  <si>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</si>
  <si>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</si>
  <si>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</si>
  <si>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</si>
  <si>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</si>
  <si>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</si>
  <si>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</si>
  <si>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</si>
  <si>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</si>
  <si>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</si>
  <si>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</si>
  <si>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</si>
  <si>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</si>
  <si>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</si>
  <si>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</si>
  <si>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</si>
  <si>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</si>
  <si>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</si>
  <si>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</si>
  <si>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</si>
  <si>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</si>
  <si>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</si>
  <si>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</si>
  <si>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</si>
  <si>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</si>
  <si>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</si>
  <si>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</si>
  <si>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</si>
  <si>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</si>
  <si>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</si>
  <si>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</si>
  <si>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</si>
  <si>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</si>
  <si>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</si>
  <si>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</si>
  <si>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</si>
  <si>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</si>
  <si>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</si>
  <si>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</si>
  <si>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</si>
  <si>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</si>
  <si>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</si>
  <si>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</si>
  <si>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</si>
  <si>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</si>
  <si>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</si>
  <si>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</si>
  <si>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</si>
  <si>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</si>
  <si>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</si>
  <si>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</si>
  <si>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</si>
  <si>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</si>
  <si>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</si>
  <si>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</si>
  <si>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</si>
  <si>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</si>
  <si>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</si>
  <si>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</si>
  <si>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</si>
  <si>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</si>
  <si>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</si>
  <si>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</si>
  <si>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</si>
  <si>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</si>
  <si>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</si>
  <si>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</si>
  <si>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</si>
  <si>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</si>
  <si>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</si>
  <si>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</si>
  <si>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</si>
  <si>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</si>
  <si>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</si>
  <si>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</si>
  <si>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</si>
  <si>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</si>
  <si>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</si>
  <si>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</si>
  <si>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</si>
  <si>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</si>
  <si>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</si>
  <si>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</si>
  <si>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</si>
  <si>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</si>
  <si>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</si>
  <si>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</si>
  <si>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</si>
  <si>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</si>
  <si>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</si>
  <si>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</si>
  <si>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</si>
  <si>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</si>
  <si>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</si>
  <si>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</si>
  <si>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</si>
  <si>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</si>
  <si>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</si>
  <si>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</si>
  <si>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</si>
  <si>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</si>
  <si>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</si>
  <si>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</si>
  <si>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</si>
  <si>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</si>
  <si>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</si>
  <si>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</si>
  <si>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</si>
  <si>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</si>
  <si>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</si>
  <si>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</si>
  <si>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</si>
  <si>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</si>
  <si>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</si>
  <si>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</si>
  <si>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</si>
  <si>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</si>
  <si>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</si>
  <si>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</si>
  <si>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</si>
  <si>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</si>
  <si>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</si>
  <si>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</si>
  <si>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</si>
  <si>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</si>
  <si>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</si>
  <si>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</si>
  <si>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</si>
  <si>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</si>
  <si>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</si>
  <si>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</si>
  <si>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</si>
  <si>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</si>
  <si>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</si>
  <si>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</si>
  <si>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</si>
  <si>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</si>
  <si>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</si>
  <si>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</si>
  <si>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</si>
  <si>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</si>
  <si>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</si>
  <si>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</si>
  <si>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</si>
  <si>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</si>
  <si>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</si>
  <si>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</si>
  <si>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</si>
  <si>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</si>
  <si>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</si>
  <si>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</si>
  <si>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</si>
  <si>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</si>
  <si>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</si>
  <si>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</si>
  <si>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</si>
  <si>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</si>
  <si>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</si>
  <si>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</si>
  <si>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</si>
  <si>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</si>
  <si>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</si>
  <si>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</si>
  <si>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</si>
  <si>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</si>
  <si>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</si>
  <si>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</si>
  <si>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</si>
  <si>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</si>
  <si>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</si>
  <si>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</si>
  <si>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</si>
  <si>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</si>
  <si>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</si>
  <si>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</si>
  <si>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</si>
  <si>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</si>
  <si>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</si>
  <si>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</si>
  <si>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</si>
  <si>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</si>
  <si>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</si>
  <si>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</si>
  <si>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</si>
  <si>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</si>
  <si>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</si>
  <si>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</si>
  <si>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</si>
  <si>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</si>
  <si>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</si>
  <si>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</si>
  <si>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</si>
  <si>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</si>
  <si>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</si>
  <si>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</si>
  <si>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</si>
  <si>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</si>
  <si>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</si>
  <si>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</si>
  <si>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</si>
  <si>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</si>
  <si>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</si>
  <si>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</si>
  <si>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</si>
  <si>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</si>
  <si>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</si>
  <si>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</si>
  <si>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</si>
  <si>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</si>
  <si>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</si>
  <si>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</si>
  <si>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</si>
  <si>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</si>
  <si>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</si>
  <si>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</si>
  <si>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</si>
  <si>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</si>
  <si>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</si>
  <si>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</si>
  <si>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</si>
  <si>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</si>
  <si>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</si>
  <si>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</si>
  <si>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</si>
  <si>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</si>
  <si>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</si>
  <si>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</si>
  <si>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</si>
  <si>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</si>
  <si>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</si>
  <si>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</si>
  <si>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</si>
  <si>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</si>
  <si>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</si>
  <si>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</si>
  <si>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</si>
  <si>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</si>
  <si>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</si>
  <si>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</si>
  <si>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</si>
  <si>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</si>
  <si>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</si>
  <si>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</si>
  <si>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</si>
  <si>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</si>
  <si>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</si>
  <si>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</si>
  <si>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</si>
  <si>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</si>
  <si>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</si>
  <si>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</si>
  <si>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</si>
  <si>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</si>
  <si>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</si>
  <si>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</si>
  <si>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</si>
  <si>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</si>
  <si>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</si>
  <si>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</si>
  <si>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</si>
  <si>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</si>
  <si>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</si>
  <si>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</si>
  <si>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</si>
  <si>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</si>
  <si>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</si>
  <si>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</si>
  <si>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</si>
  <si>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</si>
  <si>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</si>
  <si>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</si>
  <si>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</si>
  <si>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</si>
  <si>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</si>
  <si>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</si>
  <si>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</si>
  <si>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</si>
  <si>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</si>
  <si>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</si>
  <si>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</si>
  <si>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</si>
  <si>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</si>
  <si>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</si>
  <si>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</si>
  <si>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</si>
  <si>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</si>
  <si>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</si>
  <si>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</si>
  <si>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</si>
  <si>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</si>
  <si>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</si>
  <si>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</si>
  <si>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</si>
  <si>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</si>
  <si>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</si>
  <si>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</si>
  <si>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</si>
  <si>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</si>
  <si>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</si>
  <si>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</si>
  <si>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</si>
  <si>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</si>
  <si>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</si>
  <si>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</si>
  <si>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</si>
  <si>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</si>
  <si>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</si>
  <si>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</si>
  <si>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</si>
  <si>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</si>
  <si>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</si>
  <si>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</si>
  <si>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</si>
  <si>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</si>
  <si>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</si>
  <si>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</si>
  <si>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</si>
  <si>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</si>
  <si>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</si>
  <si>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</si>
  <si>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</si>
  <si>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</si>
  <si>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</si>
  <si>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</si>
  <si>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</si>
  <si>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</si>
  <si>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</si>
  <si>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</si>
  <si>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</si>
  <si>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</si>
  <si>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</si>
  <si>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</si>
  <si>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</si>
  <si>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</si>
  <si>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</si>
  <si>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</si>
  <si>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</si>
  <si>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</si>
  <si>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</si>
  <si>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</si>
  <si>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</si>
  <si>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</si>
  <si>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</si>
  <si>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</si>
  <si>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</si>
  <si>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</si>
  <si>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</si>
  <si>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</si>
  <si>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</si>
  <si>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</si>
  <si>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</si>
  <si>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</si>
  <si>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</si>
  <si>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</si>
  <si>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</si>
  <si>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</si>
  <si>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</si>
  <si>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</si>
  <si>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</si>
  <si>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</si>
  <si>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</si>
  <si>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</si>
  <si>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</si>
  <si>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</si>
  <si>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</si>
  <si>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</si>
  <si>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</si>
  <si>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</si>
  <si>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</si>
  <si>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</si>
  <si>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</si>
  <si>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</si>
  <si>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</si>
  <si>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</si>
  <si>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</si>
  <si>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</si>
  <si>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</si>
  <si>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</si>
  <si>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</si>
  <si>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</si>
  <si>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</si>
  <si>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</si>
  <si>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</si>
  <si>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</si>
  <si>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</si>
  <si>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</si>
  <si>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</si>
  <si>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</si>
  <si>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</si>
  <si>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</si>
  <si>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</si>
  <si>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</si>
  <si>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</si>
  <si>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</si>
  <si>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</si>
  <si>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</si>
  <si>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</si>
  <si>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</si>
  <si>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</si>
  <si>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</si>
  <si>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</si>
  <si>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</si>
  <si>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</si>
  <si>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</si>
  <si>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</si>
  <si>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</si>
  <si>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</si>
  <si>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</si>
  <si>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</si>
  <si>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</si>
  <si>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</si>
  <si>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</si>
  <si>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</si>
  <si>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</si>
  <si>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</si>
  <si>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</si>
  <si>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</si>
  <si>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</si>
  <si>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</si>
  <si>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</si>
  <si>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</si>
  <si>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</si>
  <si>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</si>
  <si>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</si>
  <si>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</si>
  <si>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</si>
  <si>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</si>
  <si>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</si>
  <si>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</si>
  <si>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</si>
  <si>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</si>
  <si>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</si>
  <si>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</si>
  <si>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</si>
  <si>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</si>
  <si>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</si>
  <si>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</si>
  <si>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</si>
  <si>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</si>
  <si>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</si>
  <si>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</si>
  <si>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</si>
  <si>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</si>
  <si>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</si>
  <si>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</si>
  <si>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</si>
  <si>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</si>
  <si>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</si>
  <si>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</si>
  <si>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</si>
  <si>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</si>
  <si>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</si>
  <si>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</si>
  <si>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</si>
  <si>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</si>
  <si>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</si>
  <si>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</si>
  <si>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</si>
  <si>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</si>
  <si>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</si>
  <si>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</si>
  <si>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</si>
  <si>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</si>
  <si>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</si>
  <si>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</si>
  <si>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</si>
  <si>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</si>
  <si>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</si>
  <si>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</si>
  <si>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</si>
  <si>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</si>
  <si>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</si>
  <si>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</si>
  <si>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</si>
  <si>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</si>
  <si>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</si>
  <si>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</si>
  <si>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</si>
  <si>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</si>
  <si>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</si>
  <si>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</si>
  <si>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</si>
  <si>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</si>
  <si>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</si>
  <si>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</si>
  <si>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</si>
  <si>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</si>
  <si>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</si>
  <si>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</si>
  <si>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</si>
  <si>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</si>
  <si>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</si>
  <si>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</si>
  <si>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</si>
  <si>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</si>
  <si>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</si>
  <si>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</si>
  <si>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</si>
  <si>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</si>
  <si>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</si>
  <si>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</si>
  <si>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</si>
  <si>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</si>
  <si>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</si>
  <si>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</si>
  <si>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</si>
  <si>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</si>
  <si>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</si>
  <si>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</si>
  <si>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</si>
  <si>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</si>
  <si>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</si>
  <si>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</si>
  <si>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</si>
  <si>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</si>
  <si>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</si>
  <si>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</si>
  <si>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</si>
  <si>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</si>
  <si>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</si>
  <si>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</si>
  <si>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</si>
  <si>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</si>
  <si>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</si>
  <si>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</si>
  <si>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</si>
  <si>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</si>
  <si>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</si>
  <si>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</si>
  <si>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</si>
  <si>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</si>
  <si>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</si>
  <si>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</si>
  <si>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</si>
  <si>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</si>
  <si>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</si>
  <si>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</si>
  <si>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</si>
  <si>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</si>
  <si>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</si>
  <si>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</si>
  <si>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</si>
  <si>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</si>
  <si>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</si>
  <si>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</si>
  <si>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</si>
  <si>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</si>
  <si>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</si>
  <si>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</si>
  <si>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</si>
  <si>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</si>
  <si>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</si>
  <si>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</si>
  <si>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</si>
  <si>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</si>
  <si>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</si>
  <si>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</si>
  <si>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</si>
  <si>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</si>
  <si>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</si>
  <si>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</si>
  <si>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</si>
  <si>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</si>
  <si>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</si>
  <si>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</si>
  <si>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</si>
  <si>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</si>
  <si>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</si>
  <si>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</si>
  <si>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</si>
  <si>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</si>
  <si>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</si>
  <si>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</si>
  <si>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</si>
  <si>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</si>
  <si>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</si>
  <si>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</si>
  <si>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</si>
  <si>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</si>
  <si>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</si>
  <si>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</si>
  <si>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</si>
  <si>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</si>
  <si>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</si>
  <si>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</si>
  <si>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</si>
  <si>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</si>
  <si>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</si>
  <si>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</si>
  <si>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</si>
  <si>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</si>
  <si>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</si>
  <si>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</si>
  <si>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</si>
  <si>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</si>
  <si>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</si>
  <si>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</si>
  <si>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</si>
  <si>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</si>
  <si>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</si>
  <si>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</si>
  <si>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</si>
  <si>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</si>
  <si>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</si>
  <si>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</si>
  <si>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</si>
  <si>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</si>
  <si>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</si>
  <si>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</si>
  <si>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</si>
  <si>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</si>
  <si>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</si>
  <si>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</si>
  <si>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</si>
  <si>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</si>
  <si>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</si>
  <si>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</si>
  <si>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</si>
  <si>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</si>
  <si>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</si>
  <si>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</si>
  <si>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</si>
  <si>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</si>
  <si>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</si>
  <si>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</si>
  <si>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</si>
  <si>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</si>
  <si>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</si>
  <si>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</si>
  <si>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</si>
  <si>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</si>
  <si>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</si>
  <si>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</si>
  <si>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</si>
  <si>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</si>
  <si>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</si>
  <si>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</si>
  <si>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</si>
  <si>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</si>
  <si>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</si>
  <si>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</si>
  <si>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</si>
  <si>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</si>
  <si>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</si>
  <si>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</si>
  <si>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</si>
  <si>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</si>
  <si>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</si>
  <si>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</si>
  <si>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</si>
  <si>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</si>
  <si>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</si>
  <si>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</si>
  <si>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</si>
  <si>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</si>
  <si>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</si>
  <si>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</si>
  <si>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</si>
  <si>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</si>
  <si>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</si>
  <si>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</si>
  <si>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</si>
  <si>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</si>
  <si>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</si>
  <si>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</si>
  <si>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</si>
  <si>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</si>
  <si>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</si>
  <si>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</si>
  <si>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</si>
  <si>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</si>
  <si>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</si>
  <si>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</si>
  <si>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</si>
  <si>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</si>
  <si>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</si>
  <si>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</si>
  <si>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</si>
  <si>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</si>
  <si>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</si>
  <si>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</si>
  <si>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</si>
  <si>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</si>
  <si>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</si>
  <si>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</si>
  <si>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</si>
  <si>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</si>
  <si>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</si>
  <si>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</si>
  <si>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</si>
  <si>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</si>
  <si>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</si>
  <si>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</si>
  <si>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</si>
  <si>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</si>
  <si>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</si>
  <si>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</si>
  <si>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</si>
  <si>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</si>
  <si>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</si>
  <si>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</si>
  <si>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</si>
  <si>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</si>
  <si>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</si>
  <si>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</si>
  <si>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</si>
  <si>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</si>
  <si>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</si>
  <si>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</si>
  <si>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</si>
  <si>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</si>
  <si>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</si>
  <si>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</si>
  <si>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</si>
  <si>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</si>
  <si>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</si>
  <si>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</si>
  <si>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</si>
  <si>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</si>
  <si>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</si>
  <si>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</si>
  <si>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</si>
  <si>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</si>
  <si>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</si>
  <si>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</si>
  <si>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</si>
  <si>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</si>
  <si>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</si>
  <si>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</si>
  <si>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</si>
  <si>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</si>
  <si>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</si>
  <si>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</si>
  <si>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</si>
  <si>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</si>
  <si>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</si>
  <si>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</si>
  <si>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</si>
  <si>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</si>
  <si>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</si>
  <si>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</si>
  <si>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</si>
  <si>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</si>
  <si>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</si>
  <si>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</si>
  <si>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</si>
  <si>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</si>
  <si>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</si>
  <si>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</si>
  <si>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</si>
  <si>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</si>
  <si>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</si>
  <si>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</si>
  <si>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</si>
  <si>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</si>
  <si>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</si>
  <si>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</si>
  <si>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</si>
  <si>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</si>
  <si>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</si>
  <si>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</si>
  <si>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</si>
  <si>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</si>
  <si>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</si>
  <si>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</si>
  <si>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</si>
  <si>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</si>
  <si>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</si>
  <si>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</si>
  <si>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</si>
  <si>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</si>
  <si>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</si>
  <si>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</si>
  <si>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</si>
  <si>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</si>
  <si>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</si>
  <si>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</si>
  <si>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</si>
  <si>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</si>
  <si>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</si>
  <si>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</si>
  <si>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</si>
  <si>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</si>
  <si>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</si>
  <si>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</si>
  <si>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</si>
  <si>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</si>
  <si>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</si>
  <si>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</si>
  <si>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</si>
  <si>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</si>
  <si>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</si>
  <si>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</si>
  <si>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</si>
  <si>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</si>
  <si>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</si>
  <si>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</si>
  <si>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</si>
  <si>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</si>
  <si>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</si>
  <si>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</si>
  <si>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</si>
  <si>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</si>
  <si>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</si>
  <si>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</si>
  <si>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</si>
  <si>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</si>
  <si>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</si>
  <si>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</si>
  <si>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</si>
  <si>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</si>
  <si>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</si>
  <si>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</si>
  <si>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</si>
  <si>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</si>
  <si>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</si>
  <si>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</si>
  <si>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</si>
  <si>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</si>
  <si>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</si>
  <si>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</si>
  <si>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</si>
  <si>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</si>
  <si>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</si>
  <si>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</si>
  <si>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</si>
  <si>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</si>
  <si>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</si>
  <si>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</si>
  <si>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</si>
  <si>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</si>
  <si>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</si>
  <si>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</si>
  <si>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</si>
  <si>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</si>
  <si>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</si>
  <si>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</si>
  <si>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</si>
  <si>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</si>
  <si>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</si>
  <si>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</si>
  <si>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</si>
  <si>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</si>
  <si>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</si>
  <si>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</si>
  <si>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</si>
  <si>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</si>
  <si>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</si>
  <si>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</si>
  <si>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</si>
  <si>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</si>
  <si>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</si>
  <si>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</si>
  <si>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</si>
  <si>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</si>
  <si>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</si>
  <si>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</si>
  <si>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</si>
  <si>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</si>
  <si>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</si>
  <si>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</si>
  <si>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</si>
  <si>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</si>
  <si>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</si>
  <si>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</si>
  <si>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</si>
  <si>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</si>
  <si>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</si>
  <si>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</si>
  <si>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</si>
  <si>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</si>
  <si>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</si>
  <si>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</si>
  <si>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</si>
  <si>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</si>
  <si>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</si>
  <si>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</si>
  <si>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</si>
  <si>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</si>
  <si>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</si>
  <si>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</si>
  <si>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</si>
  <si>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</si>
  <si>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</si>
  <si>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</si>
  <si>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</si>
  <si>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</si>
  <si>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</si>
  <si>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</si>
  <si>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</si>
  <si>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</si>
  <si>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</si>
  <si>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</si>
  <si>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</si>
  <si>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</si>
  <si>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</si>
  <si>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</si>
  <si>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</si>
  <si>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</si>
  <si>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</si>
  <si>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</si>
  <si>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</si>
  <si>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</si>
  <si>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</si>
  <si>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</si>
  <si>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</si>
  <si>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</si>
  <si>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</si>
  <si>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</si>
  <si>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</si>
  <si>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</si>
  <si>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</si>
  <si>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</si>
  <si>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</si>
  <si>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</si>
  <si>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</si>
  <si>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</si>
  <si>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</si>
  <si>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</si>
  <si>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</si>
  <si>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</si>
  <si>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</si>
  <si>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</si>
  <si>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</si>
  <si>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</si>
  <si>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</si>
  <si>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</si>
  <si>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</si>
  <si>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</si>
  <si>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</si>
  <si>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</si>
  <si>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</si>
  <si>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</si>
  <si>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</si>
  <si>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</si>
  <si>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</si>
  <si>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</si>
  <si>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</si>
  <si>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</si>
  <si>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</si>
  <si>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</si>
  <si>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</si>
  <si>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</si>
  <si>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</si>
  <si>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</si>
  <si>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</si>
  <si>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</si>
  <si>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</si>
  <si>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</si>
  <si>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</si>
  <si>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</si>
  <si>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</si>
  <si>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</si>
  <si>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</si>
  <si>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</si>
  <si>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</si>
  <si>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</si>
  <si>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</si>
  <si>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</si>
  <si>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</si>
  <si>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</si>
  <si>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</si>
  <si>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</si>
  <si>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</si>
  <si>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</si>
  <si>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</si>
  <si>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</si>
  <si>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</si>
  <si>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</si>
  <si>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</si>
  <si>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</si>
  <si>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</si>
  <si>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</si>
  <si>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</si>
  <si>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</si>
  <si>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</si>
  <si>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</si>
  <si>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</si>
  <si>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</si>
  <si>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</si>
  <si>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</si>
  <si>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</si>
  <si>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</si>
  <si>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</si>
  <si>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</si>
  <si>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</si>
  <si>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</si>
  <si>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</si>
  <si>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</si>
  <si>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</si>
  <si>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</si>
  <si>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</si>
  <si>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</si>
  <si>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</si>
  <si>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</si>
  <si>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</si>
  <si>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</si>
  <si>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</si>
  <si>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</si>
  <si>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</si>
  <si>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</si>
  <si>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</si>
  <si>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</si>
  <si>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</si>
  <si>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</si>
  <si>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</si>
  <si>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</si>
  <si>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</si>
  <si>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</si>
  <si>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</si>
  <si>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</si>
  <si>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</si>
  <si>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</si>
  <si>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</si>
  <si>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</si>
  <si>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</si>
  <si>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</si>
  <si>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</si>
  <si>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</si>
  <si>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</si>
  <si>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</si>
  <si>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</si>
  <si>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</si>
  <si>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</si>
  <si>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</si>
  <si>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</si>
  <si>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</si>
  <si>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</si>
  <si>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</si>
  <si>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</si>
  <si>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</si>
  <si>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</si>
  <si>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</si>
  <si>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</si>
  <si>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</si>
  <si>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</si>
  <si>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</si>
  <si>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</si>
  <si>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</si>
  <si>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</si>
  <si>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</si>
  <si>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</si>
  <si>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</si>
  <si>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</si>
  <si>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</si>
  <si>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</si>
  <si>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</si>
  <si>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</si>
  <si>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</si>
  <si>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</si>
  <si>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</si>
  <si>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</si>
  <si>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</si>
  <si>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</si>
  <si>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</si>
  <si>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</si>
  <si>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</si>
  <si>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</si>
  <si>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</si>
  <si>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</si>
  <si>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</si>
  <si>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</si>
  <si>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</si>
  <si>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</si>
  <si>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</si>
  <si>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</si>
  <si>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</si>
  <si>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</si>
  <si>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</si>
  <si>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</si>
  <si>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</si>
  <si>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</si>
  <si>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</si>
  <si>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</si>
  <si>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</si>
  <si>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</si>
  <si>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</si>
  <si>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</si>
  <si>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</si>
  <si>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</si>
  <si>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</si>
  <si>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</si>
  <si>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</si>
  <si>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</si>
  <si>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</si>
  <si>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</si>
  <si>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</si>
  <si>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</si>
  <si>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</si>
  <si>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</si>
  <si>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</si>
  <si>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</si>
  <si>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</si>
  <si>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</si>
  <si>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</si>
  <si>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</si>
  <si>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</si>
  <si>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</si>
  <si>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</si>
  <si>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</si>
  <si>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</si>
  <si>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</si>
  <si>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</si>
  <si>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</si>
  <si>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</si>
  <si>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</si>
  <si>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</si>
  <si>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</si>
  <si>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</si>
  <si>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</si>
  <si>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</si>
  <si>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</si>
  <si>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</si>
  <si>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</si>
  <si>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</si>
  <si>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</si>
  <si>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</si>
  <si>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</si>
  <si>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</si>
  <si>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</si>
  <si>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</si>
  <si>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</si>
  <si>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</si>
  <si>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</si>
  <si>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</si>
  <si>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</si>
  <si>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</si>
  <si>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</si>
  <si>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</si>
  <si>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</si>
  <si>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</si>
  <si>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</si>
  <si>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</si>
  <si>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</si>
  <si>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</si>
  <si>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</si>
  <si>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</si>
  <si>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</si>
  <si>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</si>
  <si>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</si>
  <si>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</si>
  <si>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</si>
  <si>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</si>
  <si>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</si>
  <si>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</si>
  <si>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</si>
  <si>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</si>
  <si>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</si>
  <si>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</si>
  <si>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</si>
  <si>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</si>
  <si>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</si>
  <si>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</si>
  <si>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</si>
  <si>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</si>
  <si>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</si>
  <si>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</si>
  <si>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</si>
  <si>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</si>
  <si>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</si>
  <si>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</si>
  <si>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</si>
  <si>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</si>
  <si>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</si>
  <si>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</si>
  <si>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</si>
  <si>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</si>
  <si>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</si>
  <si>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</si>
  <si>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</si>
  <si>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</si>
  <si>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</si>
  <si>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</si>
  <si>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</si>
  <si>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</si>
  <si>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</si>
  <si>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</si>
  <si>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</si>
  <si>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</si>
  <si>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</si>
  <si>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</si>
  <si>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</si>
  <si>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</si>
  <si>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</si>
  <si>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</si>
  <si>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</si>
  <si>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</si>
  <si>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</si>
  <si>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</si>
  <si>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</si>
  <si>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</si>
  <si>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</si>
  <si>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</si>
  <si>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</si>
  <si>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</si>
  <si>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</si>
  <si>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</si>
  <si>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</si>
  <si>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</si>
  <si>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</si>
  <si>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</si>
  <si>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</si>
  <si>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</si>
  <si>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</si>
  <si>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</si>
  <si>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</si>
  <si>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</si>
  <si>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</si>
  <si>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</si>
  <si>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</si>
  <si>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</si>
  <si>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</si>
  <si>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</si>
  <si>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</si>
  <si>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</si>
  <si>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</si>
  <si>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</si>
  <si>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</si>
  <si>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</si>
  <si>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</si>
  <si>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</si>
  <si>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</si>
  <si>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</si>
  <si>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</si>
  <si>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</si>
  <si>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</si>
  <si>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</si>
  <si>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</si>
  <si>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</si>
  <si>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</si>
  <si>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</si>
  <si>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</si>
  <si>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</si>
  <si>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</si>
  <si>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</si>
  <si>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</si>
  <si>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</si>
  <si>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</si>
  <si>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</si>
  <si>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</si>
  <si>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</si>
  <si>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</si>
  <si>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</si>
  <si>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</si>
  <si>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</si>
  <si>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</si>
  <si>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</si>
  <si>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</si>
  <si>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</si>
  <si>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</si>
  <si>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</si>
  <si>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</si>
  <si>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</si>
  <si>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</si>
  <si>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</si>
  <si>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</si>
  <si>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</si>
  <si>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</si>
  <si>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</si>
  <si>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</si>
  <si>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</si>
  <si>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</si>
  <si>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</si>
  <si>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</si>
  <si>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</si>
  <si>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</si>
  <si>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</si>
  <si>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</si>
  <si>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</si>
  <si>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</si>
  <si>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</si>
  <si>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</si>
  <si>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</si>
  <si>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</si>
  <si>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</si>
  <si>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</si>
  <si>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</si>
  <si>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</si>
  <si>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</si>
  <si>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</si>
  <si>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</si>
  <si>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</si>
  <si>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</si>
  <si>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</si>
  <si>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</si>
  <si>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</si>
  <si>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</si>
  <si>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</si>
  <si>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</si>
  <si>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</si>
  <si>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</si>
  <si>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</si>
  <si>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</si>
  <si>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</si>
  <si>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</si>
  <si>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</si>
  <si>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</si>
  <si>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</si>
  <si>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</si>
  <si>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</si>
  <si>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</si>
  <si>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</si>
  <si>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</si>
  <si>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</si>
  <si>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</si>
  <si>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</si>
  <si>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</si>
  <si>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</si>
  <si>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</si>
  <si>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</si>
  <si>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</si>
  <si>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</si>
  <si>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</si>
  <si>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</si>
  <si>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</si>
  <si>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</si>
  <si>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</si>
  <si>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</si>
  <si>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</si>
  <si>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</si>
  <si>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</si>
  <si>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</si>
  <si>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</si>
  <si>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</si>
  <si>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</si>
  <si>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</si>
  <si>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</si>
  <si>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</si>
  <si>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</si>
  <si>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</si>
  <si>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</si>
  <si>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</si>
  <si>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</si>
  <si>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</si>
  <si>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</si>
  <si>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</si>
  <si>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</si>
  <si>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</si>
  <si>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</si>
  <si>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</si>
  <si>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</si>
  <si>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</si>
  <si>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</si>
  <si>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</si>
  <si>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</si>
  <si>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</si>
  <si>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</si>
  <si>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</si>
  <si>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</si>
  <si>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</si>
  <si>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</si>
  <si>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</si>
  <si>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</si>
  <si>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</si>
  <si>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</si>
  <si>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</si>
  <si>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</si>
  <si>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</si>
  <si>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</si>
  <si>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</si>
  <si>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</si>
  <si>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</si>
  <si>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</si>
  <si>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</si>
  <si>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</si>
  <si>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</si>
  <si>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</si>
  <si>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</si>
  <si>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</si>
  <si>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</si>
  <si>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</si>
  <si>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</si>
  <si>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</si>
  <si>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</si>
  <si>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</si>
  <si>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</si>
  <si>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</si>
  <si>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</si>
  <si>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</si>
  <si>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</si>
  <si>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</si>
  <si>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</si>
  <si>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</si>
  <si>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</si>
  <si>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</si>
  <si>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</si>
  <si>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</si>
  <si>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</si>
  <si>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</si>
  <si>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</si>
  <si>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</si>
  <si>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</si>
  <si>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</si>
  <si>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</si>
  <si>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</si>
  <si>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</si>
  <si>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</si>
  <si>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</si>
  <si>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</si>
  <si>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</si>
  <si>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</si>
  <si>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</si>
  <si>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</si>
  <si>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</si>
  <si>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</si>
  <si>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</si>
  <si>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</si>
  <si>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</si>
  <si>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</si>
  <si>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</si>
  <si>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</si>
  <si>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</si>
  <si>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</si>
  <si>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</si>
  <si>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</si>
  <si>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</si>
  <si>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</si>
  <si>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</si>
  <si>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</si>
  <si>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</si>
  <si>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</si>
  <si>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</si>
  <si>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</si>
  <si>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</si>
  <si>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</si>
  <si>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</si>
  <si>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</si>
  <si>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</si>
  <si>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</si>
  <si>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</si>
  <si>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</si>
  <si>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</si>
  <si>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</si>
  <si>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</si>
  <si>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</si>
  <si>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</si>
  <si>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</si>
  <si>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</si>
  <si>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</si>
  <si>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</si>
  <si>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</si>
  <si>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</si>
  <si>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</si>
  <si>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</si>
  <si>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</si>
  <si>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</si>
  <si>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</si>
  <si>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</si>
  <si>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</si>
  <si>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</si>
  <si>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</si>
  <si>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</si>
  <si>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</si>
  <si>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</si>
  <si>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</si>
  <si>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</si>
  <si>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</si>
  <si>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</si>
  <si>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</si>
  <si>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</si>
  <si>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</si>
  <si>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</si>
  <si>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</si>
  <si>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</si>
  <si>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</si>
  <si>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</si>
  <si>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</si>
  <si>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</si>
  <si>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</si>
  <si>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</si>
  <si>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</si>
  <si>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</si>
  <si>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</si>
  <si>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</si>
  <si>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</si>
  <si>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</si>
  <si>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</si>
  <si>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</si>
  <si>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</si>
  <si>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</si>
  <si>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</si>
  <si>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</si>
  <si>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</si>
  <si>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</si>
  <si>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</si>
  <si>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</si>
  <si>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</si>
  <si>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</si>
  <si>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</si>
  <si>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</si>
  <si>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</si>
  <si>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</si>
  <si>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</si>
  <si>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</si>
  <si>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</si>
  <si>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</si>
  <si>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</si>
  <si>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</si>
  <si>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</si>
  <si>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</si>
  <si>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</si>
  <si>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</si>
  <si>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</si>
  <si>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</si>
  <si>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</si>
  <si>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</si>
  <si>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</si>
  <si>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</si>
  <si>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</si>
  <si>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</si>
  <si>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</si>
  <si>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</si>
  <si>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</si>
  <si>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</si>
  <si>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</si>
  <si>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</si>
  <si>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</si>
  <si>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</si>
  <si>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</si>
  <si>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</si>
  <si>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</si>
  <si>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</si>
  <si>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</si>
  <si>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</si>
  <si>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</si>
  <si>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</si>
  <si>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</si>
  <si>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</si>
  <si>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</si>
  <si>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</si>
  <si>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</si>
  <si>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</si>
  <si>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</si>
  <si>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</si>
  <si>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</si>
  <si>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</si>
  <si>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</si>
  <si>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</si>
  <si>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</si>
  <si>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</si>
  <si>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</si>
  <si>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</si>
  <si>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</si>
  <si>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</si>
  <si>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</si>
  <si>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</si>
  <si>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</si>
  <si>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</si>
  <si>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</si>
  <si>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</si>
  <si>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</si>
  <si>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</si>
  <si>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</si>
  <si>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</si>
  <si>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</si>
  <si>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</si>
  <si>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</si>
  <si>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</si>
  <si>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</si>
  <si>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</si>
  <si>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</si>
  <si>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</si>
  <si>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</si>
  <si>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</si>
  <si>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</si>
  <si>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</si>
  <si>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</si>
  <si>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</si>
  <si>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</si>
  <si>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</si>
  <si>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</si>
  <si>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</si>
  <si>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</si>
  <si>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</si>
  <si>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</si>
  <si>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</si>
  <si>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</si>
  <si>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</si>
  <si>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</si>
  <si>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</si>
  <si>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</si>
  <si>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</si>
  <si>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</si>
  <si>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</si>
  <si>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</si>
  <si>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</si>
  <si>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</si>
  <si>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</si>
  <si>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</si>
  <si>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</si>
  <si>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</si>
  <si>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</si>
  <si>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</si>
  <si>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</si>
  <si>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</si>
  <si>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</si>
  <si>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</si>
  <si>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</si>
  <si>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</si>
  <si>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</si>
  <si>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</si>
  <si>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</si>
  <si>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</si>
  <si>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</si>
  <si>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</si>
  <si>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</si>
  <si>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</si>
  <si>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</si>
  <si>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</si>
  <si>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</si>
  <si>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</si>
  <si>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</si>
  <si>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</si>
  <si>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</si>
  <si>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</si>
  <si>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</si>
  <si>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</si>
  <si>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</si>
  <si>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</si>
  <si>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</si>
  <si>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</si>
  <si>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</si>
  <si>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</si>
  <si>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</si>
  <si>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</si>
  <si>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</si>
  <si>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</si>
  <si>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</si>
  <si>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</si>
  <si>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</si>
  <si>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</si>
  <si>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</si>
  <si>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</si>
  <si>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</si>
  <si>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</si>
  <si>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</si>
  <si>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</si>
  <si>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</si>
  <si>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</si>
  <si>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</si>
  <si>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</si>
  <si>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</si>
  <si>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</si>
  <si>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</si>
  <si>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</si>
  <si>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</si>
  <si>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</si>
  <si>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</si>
  <si>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</si>
  <si>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</si>
  <si>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</si>
  <si>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</si>
  <si>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</si>
  <si>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</si>
  <si>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</si>
  <si>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</si>
  <si>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</si>
  <si>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</si>
  <si>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</si>
  <si>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</si>
  <si>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</si>
  <si>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</si>
  <si>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</si>
  <si>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</si>
  <si>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</si>
  <si>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</si>
  <si>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</si>
  <si>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</si>
  <si>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</si>
  <si>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</si>
  <si>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</si>
  <si>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</si>
  <si>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</si>
  <si>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</si>
  <si>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</si>
  <si>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</si>
  <si>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</si>
  <si>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</si>
  <si>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</si>
  <si>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</si>
  <si>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</si>
  <si>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</si>
  <si>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</si>
  <si>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</si>
  <si>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</si>
  <si>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</si>
  <si>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</si>
  <si>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</si>
  <si>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</si>
  <si>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</si>
  <si>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</si>
  <si>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</si>
  <si>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</si>
  <si>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</si>
  <si>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</si>
  <si>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</si>
  <si>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</si>
  <si>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</si>
  <si>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</si>
  <si>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</si>
  <si>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</si>
  <si>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</si>
  <si>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</si>
  <si>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</si>
  <si>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</si>
  <si>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</si>
  <si>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</si>
  <si>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</si>
  <si>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</si>
  <si>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</si>
  <si>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</si>
  <si>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</si>
  <si>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</si>
  <si>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</si>
  <si>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</si>
  <si>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</si>
  <si>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</si>
  <si>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</si>
  <si>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</si>
  <si>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</si>
  <si>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</si>
  <si>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</si>
  <si>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</si>
  <si>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</si>
  <si>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</si>
  <si>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</si>
  <si>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</si>
  <si>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</si>
  <si>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</si>
  <si>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</si>
  <si>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</si>
  <si>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</si>
  <si>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</si>
  <si>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</si>
  <si>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</si>
  <si>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</si>
  <si>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</si>
  <si>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</si>
  <si>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</si>
  <si>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</si>
  <si>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</si>
  <si>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</si>
  <si>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</si>
  <si>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</si>
  <si>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</si>
  <si>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</si>
  <si>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</si>
  <si>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</si>
  <si>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</si>
  <si>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</si>
  <si>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</si>
  <si>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</si>
  <si>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</si>
  <si>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</si>
  <si>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</si>
  <si>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</si>
  <si>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</si>
  <si>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</si>
  <si>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</si>
  <si>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</si>
  <si>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</si>
  <si>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</si>
  <si>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</si>
  <si>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</si>
  <si>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</si>
  <si>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</si>
  <si>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</si>
  <si>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</si>
  <si>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</si>
  <si>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</si>
  <si>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</si>
  <si>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</si>
  <si>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</si>
  <si>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</si>
  <si>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</si>
  <si>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</si>
  <si>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</si>
  <si>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</si>
  <si>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</si>
  <si>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</si>
  <si>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</si>
  <si>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</si>
  <si>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</si>
  <si>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</si>
  <si>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</si>
  <si>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</si>
  <si>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</si>
  <si>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</si>
  <si>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</si>
  <si>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</si>
  <si>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</si>
  <si>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</si>
  <si>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</si>
  <si>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</si>
  <si>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</si>
  <si>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</si>
  <si>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</si>
  <si>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</si>
  <si>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</si>
  <si>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</si>
  <si>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</si>
  <si>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</si>
  <si>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</si>
  <si>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</si>
  <si>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</si>
  <si>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</si>
  <si>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</si>
  <si>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</si>
  <si>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</si>
  <si>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</si>
  <si>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</si>
  <si>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</si>
  <si>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</si>
  <si>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</si>
  <si>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</si>
  <si>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</si>
  <si>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</si>
  <si>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</si>
  <si>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</si>
  <si>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</si>
  <si>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</si>
  <si>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</si>
  <si>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</si>
  <si>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</si>
  <si>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</si>
  <si>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</si>
  <si>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</si>
  <si>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</si>
  <si>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</si>
  <si>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</si>
  <si>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</si>
  <si>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</si>
  <si>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</si>
  <si>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</si>
  <si>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</si>
  <si>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</si>
  <si>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</si>
  <si>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</si>
  <si>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</si>
  <si>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</si>
  <si>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</si>
  <si>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</si>
  <si>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</si>
  <si>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</si>
  <si>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</si>
  <si>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</si>
  <si>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</si>
  <si>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</si>
  <si>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</si>
  <si>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</si>
  <si>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</si>
  <si>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</si>
  <si>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</si>
  <si>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</si>
  <si>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</si>
  <si>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</si>
  <si>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</si>
  <si>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</si>
  <si>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</si>
  <si>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</si>
  <si>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</si>
  <si>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</si>
  <si>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</si>
  <si>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</si>
  <si>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</si>
  <si>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</si>
  <si>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</si>
  <si>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</si>
  <si>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</si>
  <si>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</si>
  <si>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</si>
  <si>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</si>
  <si>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</si>
  <si>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</si>
  <si>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</si>
  <si>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</si>
  <si>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</si>
  <si>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</si>
  <si>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</si>
  <si>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</si>
  <si>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</si>
  <si>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</si>
  <si>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</si>
  <si>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</si>
  <si>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</si>
  <si>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</si>
  <si>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</si>
  <si>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</si>
  <si>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</si>
  <si>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</si>
  <si>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</si>
  <si>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</si>
  <si>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</si>
  <si>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</si>
  <si>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</si>
  <si>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</si>
  <si>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</si>
  <si>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</si>
  <si>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</si>
  <si>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</si>
  <si>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</si>
  <si>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</si>
  <si>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</si>
  <si>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</si>
  <si>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</si>
  <si>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</si>
  <si>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</si>
  <si>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</si>
  <si>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</si>
  <si>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</si>
  <si>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</si>
  <si>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</si>
  <si>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</si>
  <si>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</si>
  <si>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</si>
  <si>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</si>
  <si>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</si>
  <si>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</si>
  <si>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</si>
  <si>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</si>
  <si>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</si>
  <si>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</si>
  <si>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</si>
  <si>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</si>
  <si>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</si>
  <si>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</si>
  <si>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</si>
  <si>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</si>
  <si>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</si>
  <si>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</si>
  <si>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</si>
  <si>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</si>
  <si>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</si>
  <si>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</si>
  <si>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</si>
  <si>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</si>
  <si>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</si>
  <si>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</si>
  <si>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</si>
  <si>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</si>
  <si>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</si>
  <si>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</si>
  <si>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</si>
  <si>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</si>
  <si>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</si>
  <si>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</si>
  <si>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</si>
  <si>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</si>
  <si>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</si>
  <si>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</si>
  <si>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</si>
  <si>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</si>
  <si>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</si>
  <si>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</si>
  <si>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</si>
  <si>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</si>
  <si>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</si>
  <si>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</si>
  <si>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</si>
  <si>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</si>
  <si>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</si>
  <si>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</si>
  <si>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</si>
  <si>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</si>
  <si>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</si>
  <si>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</si>
  <si>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</si>
  <si>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</si>
  <si>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</si>
  <si>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</si>
  <si>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</si>
  <si>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</si>
  <si>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</si>
  <si>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</si>
  <si>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</si>
  <si>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</si>
  <si>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</si>
  <si>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</si>
  <si>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</si>
  <si>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</si>
  <si>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</si>
  <si>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</si>
  <si>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</si>
  <si>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</si>
  <si>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</si>
  <si>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</si>
  <si>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</si>
  <si>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</si>
  <si>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</si>
  <si>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</si>
  <si>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</si>
  <si>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</si>
  <si>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</si>
  <si>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</si>
  <si>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</si>
  <si>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</si>
  <si>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</si>
  <si>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</si>
  <si>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</si>
  <si>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</si>
  <si>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</si>
  <si>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</si>
  <si>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</si>
  <si>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</si>
  <si>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</si>
  <si>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</si>
  <si>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</si>
  <si>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</si>
  <si>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</si>
  <si>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</si>
  <si>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</si>
  <si>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</si>
  <si>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</si>
  <si>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</si>
  <si>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</si>
  <si>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</si>
  <si>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</si>
  <si>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</si>
  <si>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</si>
  <si>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</si>
  <si>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</si>
  <si>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</si>
  <si>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</si>
  <si>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</si>
  <si>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</si>
  <si>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</si>
  <si>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</si>
  <si>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</si>
  <si>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</si>
  <si>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</si>
  <si>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</si>
  <si>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</si>
  <si>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</si>
  <si>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</si>
  <si>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</si>
  <si>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</si>
  <si>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</si>
  <si>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</si>
  <si>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</si>
  <si>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</si>
  <si>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</si>
  <si>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</si>
  <si>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</si>
  <si>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</si>
  <si>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</si>
  <si>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</si>
  <si>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</si>
  <si>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</si>
  <si>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</si>
  <si>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</si>
  <si>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</si>
  <si>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</si>
  <si>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</si>
  <si>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</si>
  <si>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</si>
  <si>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</si>
  <si>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</si>
  <si>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</si>
  <si>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</si>
  <si>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</si>
  <si>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</si>
  <si>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</si>
  <si>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</si>
  <si>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</si>
  <si>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</si>
  <si>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</si>
  <si>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</si>
  <si>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</si>
  <si>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</si>
  <si>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</si>
  <si>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</si>
  <si>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</si>
  <si>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</si>
  <si>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</si>
  <si>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</si>
  <si>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</si>
  <si>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</si>
  <si>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</si>
  <si>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</si>
  <si>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</si>
  <si>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</si>
  <si>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</si>
  <si>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</si>
  <si>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</si>
  <si>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</si>
  <si>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</si>
  <si>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</si>
  <si>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</si>
  <si>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</si>
  <si>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</si>
  <si>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</si>
  <si>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</si>
  <si>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</si>
  <si>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</si>
  <si>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</si>
  <si>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</si>
  <si>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</si>
  <si>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</si>
  <si>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</si>
  <si>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</si>
  <si>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</si>
  <si>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</si>
  <si>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</si>
  <si>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</si>
  <si>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</si>
  <si>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</si>
  <si>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</si>
  <si>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</si>
  <si>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</si>
  <si>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</si>
  <si>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</si>
  <si>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</si>
  <si>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</si>
  <si>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</si>
  <si>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</si>
  <si>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</si>
  <si>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</si>
  <si>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</si>
  <si>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</si>
  <si>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</si>
  <si>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</si>
  <si>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</si>
  <si>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</si>
  <si>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</si>
  <si>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</si>
  <si>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</si>
  <si>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</si>
  <si>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</si>
  <si>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</si>
  <si>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</si>
  <si>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</si>
  <si>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</si>
  <si>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</si>
  <si>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</si>
  <si>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</si>
  <si>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</si>
  <si>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</si>
  <si>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</si>
  <si>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</si>
  <si>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</si>
  <si>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</si>
  <si>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</si>
  <si>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</si>
  <si>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</si>
  <si>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</si>
  <si>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</si>
  <si>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</si>
  <si>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</si>
  <si>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</si>
  <si>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</si>
  <si>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</si>
  <si>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</si>
  <si>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</si>
  <si>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</si>
  <si>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</si>
  <si>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</si>
  <si>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</si>
  <si>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</si>
  <si>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</si>
  <si>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</si>
  <si>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</si>
  <si>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</si>
  <si>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</si>
  <si>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</si>
  <si>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</si>
  <si>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</si>
  <si>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</si>
  <si>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</si>
  <si>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</si>
  <si>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</si>
  <si>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</si>
  <si>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</si>
  <si>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</si>
  <si>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</si>
  <si>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</si>
  <si>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</si>
  <si>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</si>
  <si>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</si>
  <si>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</si>
  <si>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</si>
  <si>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</si>
  <si>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</si>
  <si>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</si>
  <si>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</si>
  <si>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</si>
  <si>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</si>
  <si>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</si>
  <si>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</si>
  <si>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</si>
  <si>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</si>
  <si>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</si>
  <si>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</si>
  <si>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</si>
  <si>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</si>
  <si>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</si>
  <si>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</si>
  <si>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</si>
  <si>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</si>
  <si>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</si>
  <si>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</si>
  <si>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</si>
  <si>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</si>
  <si>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</si>
  <si>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</si>
  <si>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</si>
  <si>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</si>
  <si>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</si>
  <si>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</si>
  <si>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</si>
  <si>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</si>
  <si>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</si>
  <si>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</si>
  <si>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</si>
  <si>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</si>
  <si>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</si>
  <si>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</si>
  <si>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</si>
  <si>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</si>
  <si>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</si>
  <si>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</si>
  <si>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</si>
  <si>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</si>
  <si>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</si>
  <si>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</si>
  <si>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</si>
  <si>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</si>
  <si>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</si>
  <si>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</si>
  <si>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</si>
  <si>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</si>
  <si>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</si>
  <si>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</si>
  <si>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</si>
  <si>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</si>
  <si>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</si>
  <si>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</si>
  <si>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</si>
  <si>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</si>
  <si>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</si>
  <si>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</si>
  <si>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</si>
  <si>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</si>
  <si>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</si>
  <si>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</si>
  <si>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</si>
  <si>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</si>
  <si>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</si>
  <si>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</si>
  <si>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</si>
  <si>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</si>
  <si>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</si>
  <si>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</si>
  <si>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</si>
  <si>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</si>
  <si>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</si>
  <si>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</si>
  <si>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</si>
  <si>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</si>
  <si>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</si>
  <si>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</si>
  <si>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</si>
  <si>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</si>
  <si>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</si>
  <si>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</si>
  <si>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</si>
  <si>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</si>
  <si>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</si>
  <si>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</si>
  <si>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</si>
  <si>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</si>
  <si>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</si>
  <si>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</si>
  <si>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</si>
  <si>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</si>
  <si>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</si>
  <si>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</si>
  <si>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</si>
  <si>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</si>
  <si>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</si>
  <si>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</si>
  <si>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</si>
  <si>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</si>
  <si>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</si>
  <si>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</si>
  <si>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</si>
  <si>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</si>
  <si>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</si>
  <si>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</si>
  <si>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</si>
  <si>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</si>
  <si>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</si>
  <si>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</si>
  <si>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</si>
  <si>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</si>
  <si>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</si>
  <si>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</si>
  <si>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</si>
  <si>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</si>
  <si>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</si>
  <si>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</si>
  <si>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</si>
  <si>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</si>
  <si>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</si>
  <si>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</si>
  <si>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</si>
  <si>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</si>
  <si>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</si>
  <si>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</si>
  <si>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</si>
  <si>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</si>
  <si>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</si>
  <si>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</si>
  <si>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</si>
  <si>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</si>
  <si>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</si>
  <si>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</si>
  <si>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</si>
  <si>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</si>
  <si>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</si>
  <si>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</si>
  <si>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</si>
  <si>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</si>
  <si>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</si>
  <si>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</si>
  <si>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</si>
  <si>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</si>
  <si>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</si>
  <si>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</si>
  <si>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</si>
  <si>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</si>
  <si>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</si>
  <si>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</si>
  <si>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</si>
  <si>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</si>
  <si>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</si>
  <si>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</si>
  <si>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</si>
  <si>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</si>
  <si>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</si>
  <si>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</si>
  <si>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</si>
  <si>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</si>
  <si>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</si>
  <si>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</si>
  <si>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</si>
  <si>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</si>
  <si>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</si>
  <si>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</si>
  <si>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</si>
  <si>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</si>
  <si>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</si>
  <si>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</si>
  <si>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</si>
  <si>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</si>
  <si>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</si>
  <si>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</si>
  <si>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</si>
  <si>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</si>
  <si>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</si>
  <si>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</si>
  <si>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</si>
  <si>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</si>
  <si>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</si>
  <si>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</si>
  <si>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</si>
  <si>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</si>
  <si>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</si>
  <si>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</si>
  <si>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</si>
  <si>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</si>
  <si>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</si>
  <si>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</si>
  <si>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</si>
  <si>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</si>
  <si>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</si>
  <si>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</si>
  <si>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</si>
  <si>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</si>
  <si>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</si>
  <si>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</si>
  <si>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</si>
  <si>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</si>
  <si>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</si>
  <si>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</si>
  <si>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</si>
  <si>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</si>
  <si>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</si>
  <si>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</si>
  <si>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</si>
  <si>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</si>
  <si>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</si>
  <si>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</si>
  <si>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</si>
  <si>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</si>
  <si>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</si>
  <si>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</si>
  <si>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</si>
  <si>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</si>
  <si>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</si>
  <si>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</si>
  <si>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</si>
  <si>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</si>
  <si>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</si>
  <si>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</si>
  <si>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</si>
  <si>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</si>
  <si>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</si>
  <si>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</si>
  <si>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</si>
  <si>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</si>
  <si>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</si>
  <si>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</si>
  <si>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</si>
  <si>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</si>
  <si>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</si>
  <si>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</si>
  <si>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</si>
  <si>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</si>
  <si>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</si>
  <si>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</si>
  <si>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</si>
  <si>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</si>
  <si>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</si>
  <si>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</si>
  <si>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</si>
  <si>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</si>
  <si>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</si>
  <si>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</si>
  <si>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</si>
  <si>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</si>
  <si>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</si>
  <si>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</si>
  <si>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</si>
  <si>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</si>
  <si>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</si>
  <si>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</si>
  <si>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</si>
  <si>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</si>
  <si>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</si>
  <si>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</si>
  <si>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</si>
  <si>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</si>
  <si>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</si>
  <si>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</si>
  <si>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</si>
  <si>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</si>
  <si>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</si>
  <si>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</si>
  <si>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</si>
  <si>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</si>
  <si>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</si>
  <si>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</si>
  <si>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</si>
  <si>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</si>
  <si>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</si>
  <si>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</si>
  <si>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</si>
  <si>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</si>
  <si>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</si>
  <si>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</si>
  <si>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</si>
  <si>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</si>
  <si>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</si>
  <si>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</si>
  <si>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</si>
  <si>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</si>
  <si>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</si>
  <si>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</si>
  <si>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</si>
  <si>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</si>
  <si>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</si>
  <si>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</si>
  <si>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</si>
  <si>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</si>
  <si>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</si>
  <si>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</si>
  <si>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</si>
  <si>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</si>
  <si>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</si>
  <si>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</si>
  <si>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</si>
  <si>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</si>
  <si>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</si>
  <si>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</si>
  <si>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</si>
  <si>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</si>
  <si>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</si>
  <si>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</si>
  <si>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</si>
  <si>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</si>
  <si>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</si>
  <si>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</si>
  <si>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</si>
  <si>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</si>
  <si>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</si>
  <si>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</si>
  <si>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</si>
  <si>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</si>
  <si>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</si>
  <si>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</si>
  <si>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</si>
  <si>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</si>
  <si>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</si>
  <si>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</si>
  <si>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</si>
  <si>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</si>
  <si>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</si>
  <si>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</si>
  <si>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</si>
  <si>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</si>
  <si>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</si>
  <si>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</si>
  <si>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</si>
  <si>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</si>
  <si>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</si>
  <si>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</si>
  <si>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</si>
  <si>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</si>
  <si>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</si>
  <si>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</si>
  <si>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</si>
  <si>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</si>
  <si>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</si>
  <si>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</si>
  <si>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</si>
  <si>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</si>
  <si>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</si>
  <si>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</si>
  <si>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</si>
  <si>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</si>
  <si>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</si>
  <si>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</si>
  <si>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</si>
  <si>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</si>
  <si>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</si>
  <si>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</si>
  <si>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</si>
  <si>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</si>
  <si>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</si>
  <si>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</si>
  <si>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</si>
  <si>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</si>
  <si>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</si>
  <si>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</si>
  <si>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</si>
  <si>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</si>
  <si>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</si>
  <si>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</si>
  <si>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</si>
  <si>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</si>
  <si>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</si>
  <si>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</si>
  <si>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</si>
  <si>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</si>
  <si>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</si>
  <si>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</si>
  <si>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</si>
  <si>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</si>
  <si>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</si>
  <si>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</si>
  <si>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</si>
  <si>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</si>
  <si>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</si>
  <si>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</si>
  <si>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</si>
  <si>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</si>
  <si>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</si>
  <si>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</si>
  <si>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</si>
  <si>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</si>
  <si>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</si>
  <si>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</si>
  <si>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</si>
  <si>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</si>
  <si>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</si>
  <si>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</si>
  <si>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</si>
  <si>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</si>
  <si>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</si>
  <si>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</si>
  <si>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</si>
  <si>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</si>
  <si>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</si>
  <si>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</si>
  <si>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</si>
  <si>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</si>
  <si>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</si>
  <si>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</si>
  <si>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</si>
  <si>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</si>
  <si>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</si>
  <si>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</si>
  <si>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</si>
  <si>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</si>
  <si>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</si>
  <si>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</si>
  <si>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</si>
  <si>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</si>
  <si>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</si>
  <si>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</si>
  <si>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</si>
  <si>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</si>
  <si>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</si>
  <si>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</si>
  <si>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</si>
  <si>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</si>
  <si>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</si>
  <si>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</si>
  <si>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</si>
  <si>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</si>
  <si>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</si>
  <si>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</si>
  <si>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</si>
  <si>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</si>
  <si>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</si>
  <si>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</si>
  <si>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</si>
  <si>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</si>
  <si>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</si>
  <si>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</si>
  <si>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</si>
  <si>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</si>
  <si>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</si>
  <si>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</si>
  <si>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</si>
  <si>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</si>
  <si>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</si>
  <si>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</si>
  <si>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</si>
  <si>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</si>
  <si>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</si>
  <si>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</si>
  <si>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</si>
  <si>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</si>
  <si>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</si>
  <si>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</si>
  <si>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</si>
  <si>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</si>
  <si>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</si>
  <si>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</si>
  <si>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</si>
  <si>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</si>
  <si>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</si>
  <si>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</si>
  <si>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</si>
  <si>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</si>
  <si>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</si>
  <si>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</si>
  <si>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</si>
  <si>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</si>
  <si>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</si>
  <si>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</si>
  <si>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</si>
  <si>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</si>
  <si>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</si>
  <si>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</si>
  <si>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</si>
  <si>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</si>
  <si>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</si>
  <si>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</si>
  <si>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</si>
  <si>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</si>
  <si>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</si>
  <si>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</si>
  <si>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</si>
  <si>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</si>
  <si>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</si>
  <si>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</si>
  <si>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</si>
  <si>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</si>
  <si>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</si>
  <si>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</si>
  <si>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</si>
  <si>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</si>
  <si>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</si>
  <si>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</si>
  <si>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</si>
  <si>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</si>
  <si>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</si>
  <si>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</si>
  <si>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</si>
  <si>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</si>
  <si>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</si>
  <si>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</si>
  <si>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</si>
  <si>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</si>
  <si>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</si>
  <si>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</si>
  <si>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</si>
  <si>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</si>
  <si>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</si>
  <si>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</si>
  <si>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</si>
  <si>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</si>
  <si>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</si>
  <si>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</si>
  <si>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</si>
  <si>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</si>
  <si>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</si>
  <si>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</si>
  <si>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</si>
  <si>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</si>
  <si>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</si>
  <si>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</si>
  <si>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</si>
  <si>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</si>
  <si>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</si>
  <si>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</si>
  <si>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</si>
  <si>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</si>
  <si>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</si>
  <si>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</si>
  <si>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</si>
  <si>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</si>
  <si>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</si>
  <si>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</si>
  <si>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</si>
  <si>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</si>
  <si>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</si>
  <si>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</si>
  <si>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</si>
  <si>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</si>
  <si>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</si>
  <si>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</si>
  <si>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</si>
  <si>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</si>
  <si>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</si>
  <si>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</si>
  <si>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</si>
  <si>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</si>
  <si>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</si>
  <si>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</si>
  <si>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</si>
  <si>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</si>
  <si>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</si>
  <si>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</si>
  <si>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</si>
  <si>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</si>
  <si>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</si>
  <si>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</si>
  <si>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</si>
  <si>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</si>
  <si>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</si>
  <si>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</si>
  <si>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</si>
  <si>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</si>
  <si>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</si>
  <si>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</si>
  <si>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</si>
  <si>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</si>
  <si>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</si>
  <si>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</si>
  <si>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</si>
  <si>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</si>
  <si>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</si>
  <si>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</si>
  <si>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</si>
  <si>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</si>
  <si>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</si>
  <si>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</si>
  <si>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</si>
  <si>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</si>
  <si>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</si>
  <si>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</si>
  <si>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</si>
  <si>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</si>
  <si>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</si>
  <si>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</si>
  <si>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</si>
  <si>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</si>
  <si>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</si>
  <si>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</si>
  <si>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</si>
  <si>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</si>
  <si>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</si>
  <si>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</si>
  <si>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</si>
  <si>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</si>
  <si>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</si>
  <si>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</si>
  <si>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</si>
  <si>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</si>
  <si>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</si>
  <si>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</si>
  <si>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</si>
  <si>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</si>
  <si>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</si>
  <si>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</si>
  <si>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</si>
  <si>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</si>
  <si>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</si>
  <si>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</si>
  <si>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</si>
  <si>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</si>
  <si>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</si>
  <si>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</si>
  <si>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</si>
  <si>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</si>
  <si>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</si>
  <si>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</si>
  <si>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</si>
  <si>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</si>
  <si>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</si>
  <si>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</si>
  <si>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</si>
  <si>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</si>
  <si>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</si>
  <si>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</si>
  <si>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</si>
  <si>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</si>
  <si>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</si>
  <si>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</si>
  <si>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</si>
  <si>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</si>
  <si>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</si>
  <si>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</si>
  <si>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</si>
  <si>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</si>
  <si>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</si>
  <si>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</si>
  <si>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</si>
  <si>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</si>
  <si>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</si>
  <si>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</si>
  <si>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</si>
  <si>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</si>
  <si>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</si>
  <si>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</si>
  <si>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</si>
  <si>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</si>
  <si>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</si>
  <si>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</si>
  <si>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</si>
  <si>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</si>
  <si>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</si>
  <si>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</si>
  <si>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</si>
  <si>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</si>
  <si>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</si>
  <si>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</si>
  <si>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</si>
  <si>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</si>
  <si>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</si>
  <si>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</si>
  <si>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</si>
  <si>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</si>
  <si>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</si>
  <si>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</si>
  <si>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</si>
  <si>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</si>
  <si>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</si>
  <si>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</si>
  <si>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</si>
  <si>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</si>
  <si>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</si>
  <si>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</si>
  <si>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</si>
  <si>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</si>
  <si>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</si>
  <si>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</si>
  <si>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</si>
  <si>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</si>
  <si>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</si>
  <si>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</si>
  <si>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</si>
  <si>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</si>
  <si>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</si>
  <si>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</si>
  <si>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</si>
  <si>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</si>
  <si>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</si>
  <si>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</si>
  <si>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</si>
  <si>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</si>
  <si>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</si>
  <si>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</si>
  <si>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</si>
  <si>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</si>
  <si>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</si>
  <si>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</si>
  <si>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</si>
  <si>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</si>
  <si>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</si>
  <si>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</si>
  <si>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</si>
  <si>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</si>
  <si>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</si>
  <si>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</si>
  <si>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</si>
  <si>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</si>
  <si>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</si>
  <si>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</si>
  <si>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</si>
  <si>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</si>
  <si>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</si>
  <si>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</si>
  <si>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</si>
  <si>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</si>
  <si>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</si>
  <si>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</si>
  <si>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</si>
  <si>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</si>
  <si>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</si>
  <si>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</si>
  <si>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</si>
  <si>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</si>
  <si>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</si>
  <si>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</si>
  <si>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</si>
  <si>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</si>
  <si>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</si>
  <si>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</si>
  <si>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</si>
  <si>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</si>
  <si>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</si>
  <si>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</si>
  <si>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</si>
  <si>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</si>
  <si>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</si>
  <si>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</si>
  <si>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</si>
  <si>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</si>
  <si>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</si>
  <si>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</si>
  <si>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</si>
  <si>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</si>
  <si>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</si>
  <si>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</si>
  <si>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</si>
  <si>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</si>
  <si>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</si>
  <si>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</si>
  <si>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</si>
  <si>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</si>
  <si>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</si>
  <si>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</si>
  <si>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</si>
  <si>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</si>
  <si>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</si>
  <si>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</si>
  <si>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</si>
  <si>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</si>
  <si>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</si>
  <si>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</si>
  <si>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</si>
  <si>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</si>
  <si>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</si>
  <si>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</si>
  <si>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</si>
  <si>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</si>
  <si>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</si>
  <si>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</si>
  <si>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</si>
  <si>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</si>
  <si>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</si>
  <si>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</si>
  <si>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</si>
  <si>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</si>
  <si>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</si>
  <si>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</si>
  <si>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</si>
  <si>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</si>
  <si>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</si>
  <si>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</si>
  <si>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</si>
  <si>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</si>
  <si>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</si>
  <si>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</si>
  <si>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</si>
  <si>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</si>
  <si>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</si>
  <si>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</si>
  <si>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</si>
  <si>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</si>
  <si>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</si>
  <si>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</si>
  <si>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</si>
  <si>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</si>
  <si>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</si>
  <si>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</si>
  <si>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</si>
  <si>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</si>
  <si>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</si>
  <si>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</si>
  <si>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</si>
  <si>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</si>
  <si>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</si>
  <si>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</si>
  <si>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</si>
  <si>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</si>
  <si>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</si>
  <si>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</si>
  <si>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</si>
  <si>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</si>
  <si>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</si>
  <si>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</si>
  <si>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</si>
  <si>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</si>
  <si>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</si>
  <si>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</si>
  <si>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</si>
  <si>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</si>
  <si>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</si>
  <si>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</si>
  <si>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</si>
  <si>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</si>
  <si>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</si>
  <si>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</si>
  <si>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</si>
  <si>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</si>
  <si>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</si>
  <si>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</si>
  <si>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</si>
  <si>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</si>
  <si>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</si>
  <si>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</si>
  <si>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</si>
  <si>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</si>
  <si>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</si>
  <si>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</si>
  <si>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</si>
  <si>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</si>
  <si>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</si>
  <si>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</si>
  <si>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</si>
  <si>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</si>
  <si>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</si>
  <si>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</si>
  <si>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</si>
  <si>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</si>
  <si>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</si>
  <si>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</si>
  <si>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</si>
  <si>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</si>
  <si>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</si>
  <si>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</si>
  <si>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</si>
  <si>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</si>
  <si>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</si>
  <si>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</si>
  <si>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</si>
  <si>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</si>
  <si>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</si>
  <si>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</si>
  <si>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</si>
  <si>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</si>
  <si>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</si>
  <si>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</si>
  <si>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</si>
  <si>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</si>
  <si>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</si>
  <si>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</si>
  <si>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</si>
  <si>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</si>
  <si>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</si>
  <si>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</si>
  <si>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</si>
  <si>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</si>
  <si>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</si>
  <si>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</si>
  <si>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</si>
  <si>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</si>
  <si>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</si>
  <si>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</si>
  <si>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</si>
  <si>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</si>
  <si>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</si>
  <si>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</si>
  <si>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</si>
  <si>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</si>
  <si>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</si>
  <si>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</si>
  <si>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</si>
  <si>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</si>
  <si>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</si>
  <si>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</si>
  <si>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</si>
  <si>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</si>
  <si>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</si>
  <si>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</si>
  <si>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</si>
  <si>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</si>
  <si>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</si>
  <si>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</si>
  <si>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</si>
  <si>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</si>
  <si>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</si>
  <si>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</si>
  <si>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</si>
  <si>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</si>
  <si>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</si>
  <si>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</si>
  <si>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</si>
  <si>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</si>
  <si>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</si>
  <si>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</si>
  <si>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</si>
  <si>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</si>
  <si>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</si>
  <si>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</si>
  <si>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</si>
  <si>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</si>
  <si>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</si>
  <si>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</si>
  <si>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</si>
  <si>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</si>
  <si>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</si>
  <si>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</si>
  <si>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</si>
  <si>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</si>
  <si>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</si>
  <si>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</si>
  <si>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</si>
  <si>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</si>
  <si>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</si>
  <si>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</si>
  <si>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</si>
  <si>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</si>
  <si>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</si>
  <si>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</si>
  <si>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</si>
  <si>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</si>
  <si>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</si>
  <si>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</si>
  <si>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</si>
  <si>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</si>
  <si>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</si>
  <si>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</si>
  <si>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</si>
  <si>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</si>
  <si>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</si>
  <si>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</si>
  <si>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</si>
  <si>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</si>
  <si>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</si>
  <si>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</si>
  <si>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</si>
  <si>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</si>
  <si>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</si>
  <si>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</si>
  <si>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</si>
  <si>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</si>
  <si>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</si>
  <si>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</si>
  <si>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</si>
  <si>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</si>
  <si>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</si>
  <si>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</si>
  <si>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</si>
  <si>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</si>
  <si>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</si>
  <si>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</si>
  <si>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</si>
  <si>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</si>
  <si>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</si>
  <si>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</si>
  <si>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</si>
  <si>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</si>
  <si>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</si>
  <si>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</si>
  <si>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</si>
  <si>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</si>
  <si>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</si>
  <si>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</si>
  <si>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</si>
  <si>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</si>
  <si>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</si>
  <si>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</si>
  <si>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</si>
  <si>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</si>
  <si>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</si>
  <si>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</si>
  <si>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</si>
  <si>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</si>
  <si>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</si>
  <si>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</si>
  <si>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</si>
  <si>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</si>
  <si>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</si>
  <si>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</si>
  <si>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</si>
  <si>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</si>
  <si>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</si>
  <si>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</si>
  <si>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</si>
  <si>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</si>
  <si>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</si>
  <si>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</si>
  <si>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</si>
  <si>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</si>
  <si>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</si>
  <si>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</si>
  <si>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</si>
  <si>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</si>
  <si>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</si>
  <si>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</si>
  <si>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</si>
  <si>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</si>
  <si>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</si>
  <si>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</si>
  <si>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</si>
  <si>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</si>
  <si>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</si>
  <si>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</si>
  <si>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</si>
  <si>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</si>
  <si>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</si>
  <si>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</si>
  <si>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</si>
  <si>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</si>
  <si>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</si>
  <si>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</si>
  <si>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</si>
  <si>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</si>
  <si>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</si>
  <si>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</si>
  <si>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</si>
  <si>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</si>
  <si>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</si>
  <si>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</si>
  <si>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</si>
  <si>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</si>
  <si>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</si>
  <si>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</si>
  <si>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</si>
  <si>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</si>
  <si>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</si>
  <si>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</si>
  <si>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</si>
  <si>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</si>
  <si>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</si>
  <si>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</si>
  <si>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</si>
  <si>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</si>
  <si>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</si>
  <si>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</si>
  <si>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</si>
  <si>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</si>
  <si>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</si>
  <si>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</si>
  <si>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</si>
  <si>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</si>
  <si>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</si>
  <si>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</si>
  <si>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</si>
  <si>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</si>
  <si>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</si>
  <si>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</si>
  <si>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</si>
  <si>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</si>
  <si>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</si>
  <si>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</si>
  <si>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</si>
  <si>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</si>
  <si>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</si>
  <si>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</si>
  <si>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</si>
  <si>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</si>
  <si>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</si>
  <si>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</si>
  <si>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</si>
  <si>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</si>
  <si>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</si>
  <si>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</si>
  <si>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</si>
  <si>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</si>
  <si>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</si>
  <si>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</si>
  <si>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</si>
  <si>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</si>
  <si>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</si>
  <si>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</si>
  <si>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</si>
  <si>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</si>
  <si>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</si>
  <si>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</si>
  <si>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</si>
  <si>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</si>
  <si>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</si>
  <si>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</si>
  <si>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</si>
  <si>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</si>
  <si>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</si>
  <si>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</si>
  <si>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</si>
  <si>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</si>
  <si>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</si>
  <si>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</si>
  <si>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</si>
  <si>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</si>
  <si>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</si>
  <si>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</si>
  <si>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</si>
  <si>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</si>
  <si>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</si>
  <si>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</si>
  <si>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</si>
  <si>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</si>
  <si>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</si>
  <si>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</si>
  <si>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</si>
  <si>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</si>
  <si>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</si>
  <si>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</si>
  <si>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</si>
  <si>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</si>
  <si>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</si>
  <si>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</si>
  <si>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</si>
  <si>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</si>
  <si>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</si>
  <si>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</si>
  <si>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</si>
  <si>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</si>
  <si>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</si>
  <si>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</si>
  <si>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</si>
  <si>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</si>
  <si>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</si>
  <si>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</si>
  <si>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</si>
  <si>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</si>
  <si>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</si>
  <si>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</si>
  <si>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</si>
  <si>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</si>
  <si>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</si>
  <si>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</si>
  <si>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</si>
  <si>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</si>
  <si>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</si>
  <si>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</si>
  <si>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</si>
  <si>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</si>
  <si>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</si>
  <si>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</si>
  <si>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</si>
  <si>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</si>
  <si>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</si>
  <si>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</si>
  <si>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</si>
  <si>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</si>
  <si>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</si>
  <si>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</si>
  <si>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</si>
  <si>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</si>
  <si>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</si>
  <si>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</si>
  <si>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</si>
  <si>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</si>
  <si>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</si>
  <si>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</si>
  <si>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</si>
  <si>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</si>
  <si>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</si>
  <si>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</si>
  <si>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</si>
  <si>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</si>
  <si>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</si>
  <si>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</si>
  <si>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</si>
  <si>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</si>
  <si>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</si>
  <si>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</si>
  <si>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</si>
  <si>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</si>
  <si>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</si>
  <si>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</si>
  <si>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</si>
  <si>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</si>
  <si>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</si>
  <si>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</si>
  <si>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</si>
  <si>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</si>
  <si>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</si>
  <si>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</si>
  <si>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</si>
  <si>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</si>
  <si>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</si>
  <si>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</si>
  <si>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</si>
  <si>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</si>
  <si>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</si>
  <si>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</si>
  <si>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</si>
  <si>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</si>
  <si>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</si>
  <si>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</si>
  <si>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</si>
  <si>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</si>
  <si>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</si>
  <si>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</si>
  <si>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</si>
  <si>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</si>
  <si>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</si>
  <si>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</si>
  <si>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</si>
  <si>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</si>
  <si>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</si>
  <si>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</si>
  <si>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</si>
  <si>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</si>
  <si>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</si>
  <si>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</si>
  <si>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</si>
  <si>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</si>
  <si>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</si>
  <si>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</si>
  <si>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</si>
  <si>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</si>
  <si>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</si>
  <si>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</si>
  <si>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</si>
  <si>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</si>
  <si>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</si>
  <si>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</si>
  <si>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</si>
  <si>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</si>
  <si>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</si>
  <si>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</si>
  <si>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</si>
  <si>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</si>
  <si>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</si>
  <si>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</si>
  <si>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</si>
  <si>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</si>
  <si>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</si>
  <si>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</si>
  <si>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</si>
  <si>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</si>
  <si>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</si>
  <si>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</si>
  <si>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</si>
  <si>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</si>
  <si>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</si>
  <si>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</si>
  <si>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</si>
  <si>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</si>
  <si>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</si>
  <si>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</si>
  <si>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</si>
  <si>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</si>
  <si>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</si>
  <si>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</si>
  <si>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</si>
  <si>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</si>
  <si>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</si>
  <si>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</si>
  <si>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</si>
  <si>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</si>
  <si>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</si>
  <si>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</si>
  <si>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</si>
  <si>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</si>
  <si>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</si>
  <si>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</si>
  <si>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</si>
  <si>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</si>
  <si>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</si>
  <si>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</si>
  <si>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</si>
  <si>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</si>
  <si>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</si>
  <si>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</si>
  <si>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</si>
  <si>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</si>
  <si>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</si>
  <si>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</si>
  <si>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</si>
  <si>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</si>
  <si>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</si>
  <si>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</si>
  <si>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</si>
  <si>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</si>
  <si>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</si>
  <si>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</si>
  <si>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</si>
  <si>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</si>
  <si>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</si>
  <si>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</si>
  <si>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</si>
  <si>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</si>
  <si>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</si>
  <si>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</si>
  <si>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</si>
  <si>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</si>
  <si>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</si>
  <si>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</si>
  <si>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</si>
  <si>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</si>
  <si>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</si>
  <si>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</si>
  <si>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</si>
  <si>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</si>
  <si>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</si>
  <si>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</si>
  <si>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</si>
  <si>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</si>
  <si>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</si>
  <si>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</si>
  <si>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</si>
  <si>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</si>
  <si>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</si>
  <si>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</si>
  <si>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</si>
  <si>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</si>
  <si>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</si>
  <si>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</si>
  <si>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</si>
  <si>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</si>
  <si>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</si>
  <si>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</si>
  <si>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</si>
  <si>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</si>
  <si>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</si>
  <si>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</si>
  <si>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</si>
  <si>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</si>
  <si>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</si>
  <si>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</si>
  <si>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</si>
  <si>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</si>
  <si>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</si>
  <si>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</si>
  <si>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</si>
  <si>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</si>
  <si>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</si>
  <si>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</si>
  <si>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</si>
  <si>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</si>
  <si>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</si>
  <si>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</si>
  <si>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</si>
  <si>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</si>
  <si>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</si>
  <si>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</si>
  <si>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</si>
  <si>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</si>
  <si>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</si>
  <si>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</si>
  <si>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</si>
  <si>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</si>
  <si>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</si>
  <si>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</si>
  <si>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</si>
  <si>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</si>
  <si>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</si>
  <si>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</si>
  <si>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</si>
  <si>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</si>
  <si>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</si>
  <si>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</si>
  <si>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</si>
  <si>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</si>
  <si>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</si>
  <si>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</si>
  <si>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</si>
  <si>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</si>
  <si>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</si>
  <si>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</si>
  <si>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</si>
  <si>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</si>
  <si>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</si>
  <si>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</si>
  <si>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</si>
  <si>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</si>
  <si>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</si>
  <si>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</si>
  <si>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</si>
  <si>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</si>
  <si>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</si>
  <si>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</si>
  <si>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</si>
  <si>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</si>
  <si>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</si>
  <si>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</si>
  <si>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</si>
  <si>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</si>
  <si>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</si>
  <si>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</si>
  <si>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</si>
  <si>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</si>
  <si>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</si>
  <si>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</si>
  <si>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</si>
  <si>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</si>
  <si>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</si>
  <si>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</si>
  <si>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</si>
  <si>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</si>
  <si>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</si>
  <si>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</si>
  <si>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</si>
  <si>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</si>
  <si>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</si>
  <si>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</si>
  <si>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</si>
  <si>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</si>
  <si>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</si>
  <si>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</si>
  <si>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</si>
  <si>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</si>
  <si>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</si>
  <si>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</si>
  <si>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</si>
  <si>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</si>
  <si>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</si>
  <si>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</si>
  <si>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</si>
  <si>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</si>
  <si>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</si>
  <si>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</si>
  <si>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</si>
  <si>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</si>
  <si>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</si>
  <si>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</si>
  <si>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</si>
  <si>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</si>
  <si>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</si>
  <si>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</si>
  <si>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</si>
  <si>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</si>
  <si>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</si>
  <si>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</si>
  <si>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</si>
  <si>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</si>
  <si>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</si>
  <si>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</si>
  <si>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</si>
  <si>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</si>
  <si>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</si>
  <si>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</si>
  <si>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</si>
  <si>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</si>
  <si>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</si>
  <si>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</si>
  <si>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</si>
  <si>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</si>
  <si>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</si>
  <si>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</si>
  <si>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</si>
  <si>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</si>
  <si>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</si>
  <si>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</si>
  <si>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</si>
  <si>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</si>
  <si>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</si>
  <si>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</si>
  <si>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</si>
  <si>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</si>
  <si>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</si>
  <si>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</si>
  <si>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</si>
  <si>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</si>
  <si>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</si>
  <si>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</si>
  <si>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</si>
  <si>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</si>
  <si>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</si>
  <si>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</si>
  <si>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</si>
  <si>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</si>
  <si>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</si>
  <si>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</si>
  <si>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</si>
  <si>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</si>
  <si>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</si>
  <si>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</si>
  <si>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</si>
  <si>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</si>
  <si>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</si>
  <si>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</si>
  <si>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</si>
  <si>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</si>
  <si>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</si>
  <si>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</si>
  <si>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</si>
  <si>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</si>
  <si>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</si>
  <si>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</si>
  <si>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</si>
  <si>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</si>
  <si>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</si>
  <si>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</si>
  <si>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</si>
  <si>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</si>
  <si>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</si>
  <si>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</si>
  <si>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</si>
  <si>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</si>
  <si>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</si>
  <si>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</si>
  <si>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</si>
  <si>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</si>
  <si>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</si>
  <si>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</si>
  <si>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</si>
  <si>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</si>
  <si>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</si>
  <si>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</si>
  <si>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</si>
  <si>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</si>
  <si>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</si>
  <si>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</si>
  <si>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</si>
  <si>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</si>
  <si>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</si>
  <si>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</si>
  <si>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</si>
  <si>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</si>
  <si>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</si>
  <si>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</si>
  <si>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</si>
  <si>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</si>
  <si>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</si>
  <si>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</si>
  <si>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</si>
  <si>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</si>
  <si>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</si>
  <si>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</si>
  <si>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</si>
  <si>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</si>
  <si>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</si>
  <si>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</si>
  <si>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</si>
  <si>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</si>
  <si>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</si>
  <si>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</si>
  <si>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</si>
  <si>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</si>
  <si>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</si>
  <si>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</si>
  <si>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</si>
  <si>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</si>
  <si>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</si>
  <si>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</si>
  <si>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</si>
  <si>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</si>
  <si>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</si>
  <si>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</si>
  <si>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</si>
  <si>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</si>
  <si>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</si>
  <si>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</si>
  <si>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</si>
  <si>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</si>
  <si>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</si>
  <si>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</si>
  <si>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</si>
  <si>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</si>
  <si>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</si>
  <si>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</si>
  <si>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</si>
  <si>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</si>
  <si>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</si>
  <si>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</si>
  <si>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</si>
  <si>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</si>
  <si>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</si>
  <si>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</si>
  <si>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</si>
  <si>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</si>
  <si>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</si>
  <si>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</si>
  <si>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</si>
  <si>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</si>
  <si>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</si>
  <si>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</si>
  <si>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</si>
  <si>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</si>
  <si>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</si>
  <si>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</si>
  <si>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</si>
  <si>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</si>
  <si>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</si>
  <si>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</si>
  <si>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</si>
  <si>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</si>
  <si>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</si>
  <si>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</si>
  <si>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</si>
  <si>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</si>
  <si>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</si>
  <si>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</si>
  <si>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</si>
  <si>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</si>
  <si>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</si>
  <si>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</si>
  <si>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</si>
  <si>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</si>
  <si>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</si>
  <si>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</si>
  <si>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</si>
  <si>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</si>
  <si>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</si>
  <si>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</si>
  <si>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</si>
  <si>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</si>
  <si>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</si>
  <si>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</si>
  <si>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</si>
  <si>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</si>
  <si>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</si>
  <si>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</si>
  <si>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</si>
  <si>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</si>
  <si>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</si>
  <si>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</si>
  <si>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</si>
  <si>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</si>
  <si>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</si>
  <si>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</si>
  <si>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</si>
  <si>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</si>
  <si>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</si>
  <si>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</si>
  <si>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</si>
  <si>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</si>
  <si>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</si>
  <si>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</si>
  <si>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</si>
  <si>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</si>
  <si>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</si>
  <si>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</si>
  <si>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</si>
  <si>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</si>
  <si>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</si>
  <si>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</si>
  <si>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</si>
  <si>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</si>
  <si>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</si>
  <si>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</si>
  <si>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</si>
  <si>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</si>
  <si>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</si>
  <si>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</si>
  <si>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</si>
  <si>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</si>
  <si>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</si>
  <si>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</si>
  <si>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</si>
  <si>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</si>
  <si>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</si>
  <si>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</si>
  <si>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</si>
  <si>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</si>
  <si>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</si>
  <si>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</si>
  <si>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</si>
  <si>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</si>
  <si>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</si>
  <si>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</si>
  <si>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</si>
  <si>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</si>
  <si>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</si>
  <si>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</si>
  <si>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</si>
  <si>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</si>
  <si>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</si>
  <si>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</si>
  <si>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</si>
  <si>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</si>
  <si>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</si>
  <si>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</si>
  <si>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</si>
  <si>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</si>
  <si>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</si>
  <si>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</si>
  <si>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</si>
  <si>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</si>
  <si>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</si>
  <si>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</si>
  <si>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</si>
  <si>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</si>
  <si>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</si>
  <si>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</si>
  <si>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</si>
  <si>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</si>
  <si>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</si>
  <si>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</si>
  <si>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</si>
  <si>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</si>
  <si>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</si>
  <si>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</si>
  <si>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</si>
  <si>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</si>
  <si>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</si>
  <si>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</si>
  <si>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</si>
  <si>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</si>
  <si>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</si>
  <si>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</si>
  <si>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</si>
  <si>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</si>
  <si>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</si>
  <si>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</si>
  <si>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</si>
  <si>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</si>
  <si>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</si>
  <si>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</si>
  <si>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</si>
  <si>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</si>
  <si>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</si>
  <si>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</si>
  <si>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</si>
  <si>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</si>
  <si>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</si>
  <si>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</si>
  <si>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</si>
  <si>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</si>
  <si>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</si>
  <si>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</si>
  <si>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</si>
  <si>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</si>
  <si>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</si>
  <si>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</si>
  <si>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</si>
  <si>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</si>
  <si>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</si>
  <si>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</si>
  <si>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</si>
  <si>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</si>
  <si>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</si>
  <si>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</si>
  <si>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</si>
  <si>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</si>
  <si>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</si>
  <si>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</si>
  <si>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</si>
  <si>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</si>
  <si>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</si>
  <si>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</si>
  <si>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</si>
  <si>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</si>
  <si>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</si>
  <si>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</si>
  <si>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</si>
  <si>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</si>
  <si>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</si>
  <si>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</si>
  <si>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</si>
  <si>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</si>
  <si>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</si>
  <si>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</si>
  <si>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</si>
  <si>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</si>
  <si>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</si>
  <si>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</si>
  <si>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</si>
  <si>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</si>
  <si>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</si>
  <si>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</si>
  <si>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</si>
  <si>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</si>
  <si>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</si>
  <si>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</si>
  <si>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</si>
  <si>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</si>
  <si>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</si>
  <si>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</si>
  <si>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</si>
  <si>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</si>
  <si>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</si>
  <si>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</si>
  <si>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</si>
  <si>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</si>
  <si>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</si>
  <si>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</si>
  <si>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</si>
  <si>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</si>
  <si>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</si>
  <si>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</si>
  <si>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</si>
  <si>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</si>
  <si>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</si>
  <si>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</si>
  <si>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</si>
  <si>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</si>
  <si>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</si>
  <si>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</si>
  <si>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</si>
  <si>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</si>
  <si>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</si>
  <si>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</si>
  <si>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</si>
  <si>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</si>
  <si>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</si>
  <si>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</si>
  <si>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</si>
  <si>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</si>
  <si>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</si>
  <si>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</si>
  <si>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</si>
  <si>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</si>
  <si>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</si>
  <si>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</si>
  <si>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</si>
  <si>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</si>
  <si>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</si>
  <si>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</si>
  <si>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</si>
  <si>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</si>
  <si>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</si>
  <si>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</si>
  <si>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</si>
  <si>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</si>
  <si>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</si>
  <si>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</si>
  <si>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</si>
  <si>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</si>
  <si>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</si>
  <si>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</si>
  <si>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</si>
  <si>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</si>
  <si>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</si>
  <si>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</si>
  <si>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</si>
  <si>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</si>
  <si>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</si>
  <si>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</si>
  <si>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</si>
  <si>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</si>
  <si>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</si>
  <si>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</si>
  <si>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</si>
  <si>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</si>
  <si>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</si>
  <si>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</si>
  <si>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</si>
  <si>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</si>
  <si>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</si>
  <si>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</si>
  <si>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</si>
  <si>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</si>
  <si>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</si>
  <si>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</si>
  <si>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</si>
  <si>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</si>
  <si>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</si>
  <si>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</si>
  <si>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</si>
  <si>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</si>
  <si>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</si>
  <si>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</si>
  <si>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</si>
  <si>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</si>
  <si>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</si>
  <si>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</si>
  <si>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</si>
  <si>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</si>
  <si>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</si>
  <si>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</si>
  <si>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</si>
  <si>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</si>
  <si>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</si>
  <si>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</si>
  <si>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</si>
  <si>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</si>
  <si>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</si>
  <si>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</si>
  <si>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</si>
  <si>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</si>
  <si>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</si>
  <si>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</si>
  <si>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</si>
  <si>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</si>
  <si>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</si>
  <si>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</si>
  <si>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</si>
  <si>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</si>
  <si>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</si>
  <si>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</si>
  <si>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</si>
  <si>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</si>
  <si>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</si>
  <si>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</si>
  <si>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</si>
  <si>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</si>
  <si>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</si>
  <si>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</si>
  <si>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</si>
  <si>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</si>
  <si>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</si>
  <si>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</si>
  <si>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</si>
  <si>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</si>
  <si>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</si>
  <si>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</si>
  <si>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</si>
  <si>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</si>
  <si>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</si>
  <si>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</si>
  <si>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</si>
  <si>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</si>
  <si>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</si>
  <si>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</si>
  <si>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</si>
  <si>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</si>
  <si>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</si>
  <si>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</si>
  <si>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</si>
  <si>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</si>
  <si>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</si>
  <si>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</si>
  <si>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</si>
  <si>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</si>
  <si>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</si>
  <si>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</si>
  <si>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</si>
  <si>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</si>
  <si>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</si>
  <si>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</si>
  <si>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</si>
  <si>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</si>
  <si>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</si>
  <si>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</si>
  <si>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</si>
  <si>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</si>
  <si>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</si>
  <si>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</si>
  <si>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</si>
  <si>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</si>
  <si>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</si>
  <si>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</si>
  <si>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</si>
  <si>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</si>
  <si>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</si>
  <si>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</si>
  <si>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</si>
  <si>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</si>
  <si>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</si>
  <si>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</si>
  <si>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</si>
  <si>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</si>
  <si>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</si>
  <si>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</si>
  <si>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</si>
  <si>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</si>
  <si>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</si>
  <si>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</si>
  <si>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</si>
  <si>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</si>
  <si>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</si>
  <si>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</si>
  <si>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</si>
  <si>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</si>
  <si>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</si>
  <si>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</si>
  <si>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</si>
  <si>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</si>
  <si>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</si>
  <si>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</si>
  <si>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</si>
  <si>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</si>
  <si>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</si>
  <si>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</si>
  <si>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</si>
  <si>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</si>
  <si>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</si>
  <si>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</si>
  <si>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</si>
  <si>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</si>
  <si>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</si>
  <si>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</si>
  <si>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</si>
  <si>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</si>
  <si>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</si>
  <si>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</si>
  <si>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</si>
  <si>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</si>
  <si>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</si>
  <si>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</si>
  <si>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</si>
  <si>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</si>
  <si>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</si>
  <si>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</si>
  <si>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</si>
  <si>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</si>
  <si>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</si>
  <si>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</si>
  <si>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</si>
  <si>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</si>
  <si>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</si>
  <si>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</si>
  <si>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</si>
  <si>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</si>
  <si>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</si>
  <si>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</si>
  <si>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</si>
  <si>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</si>
  <si>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</si>
  <si>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</si>
  <si>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</si>
  <si>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</si>
  <si>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</si>
  <si>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</si>
  <si>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</si>
  <si>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</si>
  <si>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</si>
  <si>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</si>
  <si>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</si>
  <si>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</si>
  <si>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</si>
  <si>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</si>
  <si>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</si>
  <si>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</si>
  <si>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</si>
  <si>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</si>
  <si>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</si>
  <si>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</si>
  <si>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</si>
  <si>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</si>
  <si>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</si>
  <si>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</si>
  <si>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</si>
  <si>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</si>
  <si>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</si>
  <si>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</si>
  <si>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</si>
  <si>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</si>
  <si>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</si>
  <si>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</si>
  <si>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</si>
  <si>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</si>
  <si>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</si>
  <si>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</si>
  <si>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</si>
  <si>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</si>
  <si>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</si>
  <si>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</si>
  <si>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</si>
  <si>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</si>
  <si>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</si>
  <si>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</si>
  <si>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</si>
  <si>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</si>
  <si>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</si>
  <si>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</si>
  <si>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</si>
  <si>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</si>
  <si>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</si>
  <si>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</si>
  <si>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</si>
  <si>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</si>
  <si>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</si>
  <si>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</si>
  <si>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</si>
  <si>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</si>
  <si>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</si>
  <si>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</si>
  <si>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</si>
  <si>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</si>
  <si>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</si>
  <si>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</si>
  <si>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</si>
  <si>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</si>
  <si>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</si>
  <si>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</si>
  <si>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</si>
  <si>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</si>
  <si>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</si>
  <si>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</si>
  <si>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</si>
  <si>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</si>
  <si>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</si>
  <si>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</si>
  <si>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</si>
  <si>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</si>
  <si>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</si>
  <si>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</si>
  <si>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</si>
  <si>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</si>
  <si>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</si>
  <si>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</si>
  <si>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</si>
  <si>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</si>
  <si>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</si>
  <si>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</si>
  <si>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</si>
  <si>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</si>
  <si>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</si>
  <si>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</si>
  <si>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</si>
  <si>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</si>
  <si>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</si>
  <si>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</si>
  <si>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</si>
  <si>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</si>
  <si>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</si>
  <si>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</si>
  <si>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</si>
  <si>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</si>
  <si>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</si>
  <si>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</si>
  <si>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</si>
  <si>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</si>
  <si>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</si>
  <si>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</si>
  <si>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</si>
  <si>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</si>
  <si>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</si>
  <si>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</si>
  <si>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</si>
  <si>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</si>
  <si>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</si>
  <si>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</si>
  <si>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</si>
  <si>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</si>
  <si>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</si>
  <si>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</si>
  <si>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</si>
  <si>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</si>
  <si>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</si>
  <si>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</si>
  <si>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</si>
  <si>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</si>
  <si>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</si>
  <si>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</si>
  <si>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</si>
  <si>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</si>
  <si>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</si>
  <si>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</si>
  <si>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</si>
  <si>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</si>
  <si>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</si>
  <si>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</si>
  <si>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</si>
  <si>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</si>
  <si>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</si>
  <si>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</si>
  <si>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</si>
  <si>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</si>
  <si>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</si>
  <si>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</si>
  <si>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</si>
  <si>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</si>
  <si>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</si>
  <si>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</si>
  <si>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</si>
  <si>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</si>
  <si>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</si>
  <si>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</si>
  <si>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</si>
  <si>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</si>
  <si>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</si>
  <si>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</si>
  <si>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</si>
  <si>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</si>
  <si>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</si>
  <si>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</si>
  <si>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</si>
  <si>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</si>
  <si>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</si>
  <si>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</si>
  <si>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</si>
  <si>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</si>
  <si>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</si>
  <si>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</si>
  <si>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</si>
  <si>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</si>
  <si>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</si>
  <si>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</si>
  <si>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</si>
  <si>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</si>
  <si>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</si>
  <si>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</si>
  <si>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</si>
  <si>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</si>
  <si>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</si>
  <si>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</si>
  <si>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</si>
  <si>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</si>
  <si>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</si>
  <si>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</si>
  <si>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</si>
  <si>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</si>
  <si>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</si>
  <si>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</si>
  <si>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</si>
  <si>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</si>
  <si>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</si>
  <si>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</si>
  <si>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</si>
  <si>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</si>
  <si>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</si>
  <si>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</si>
  <si>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</si>
  <si>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</si>
  <si>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</si>
  <si>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</si>
  <si>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</si>
  <si>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</si>
  <si>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</si>
  <si>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</si>
  <si>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</si>
  <si>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</si>
  <si>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</si>
  <si>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</si>
  <si>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</si>
  <si>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</si>
  <si>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</si>
  <si>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</si>
  <si>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</si>
  <si>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</si>
  <si>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</si>
  <si>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</si>
  <si>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</si>
  <si>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</si>
  <si>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</si>
  <si>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</si>
  <si>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</si>
  <si>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</si>
  <si>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</si>
  <si>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</si>
  <si>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</si>
  <si>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</si>
  <si>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</si>
  <si>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</si>
  <si>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</si>
  <si>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</si>
  <si>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</si>
  <si>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</si>
  <si>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</si>
  <si>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</si>
  <si>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</si>
  <si>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</si>
  <si>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</si>
  <si>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</si>
  <si>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</si>
  <si>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</si>
  <si>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</si>
  <si>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</si>
  <si>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</si>
  <si>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</si>
  <si>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</si>
  <si>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</si>
  <si>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</si>
  <si>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</si>
  <si>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</si>
  <si>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</si>
  <si>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</si>
  <si>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</si>
  <si>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</si>
  <si>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</si>
  <si>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</si>
  <si>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</si>
  <si>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</si>
  <si>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</si>
  <si>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</si>
  <si>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</si>
  <si>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</si>
  <si>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</si>
  <si>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</si>
  <si>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</si>
  <si>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</si>
  <si>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</si>
  <si>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</si>
  <si>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</si>
  <si>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</si>
  <si>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</si>
  <si>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</si>
  <si>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</si>
  <si>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</si>
  <si>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</si>
  <si>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</si>
  <si>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</si>
  <si>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</si>
  <si>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</si>
  <si>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</si>
  <si>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</si>
  <si>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</si>
  <si>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</si>
  <si>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</si>
  <si>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</si>
  <si>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</si>
  <si>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</si>
  <si>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</si>
  <si>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</si>
  <si>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</si>
  <si>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</si>
  <si>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</si>
  <si>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</si>
  <si>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</si>
  <si>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</si>
  <si>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</si>
  <si>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</si>
  <si>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</si>
  <si>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</si>
  <si>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</si>
  <si>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</si>
  <si>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</si>
  <si>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</si>
  <si>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</si>
  <si>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</si>
  <si>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</si>
  <si>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</si>
  <si>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</si>
  <si>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</si>
  <si>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</si>
  <si>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</si>
  <si>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</si>
  <si>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</si>
  <si>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</si>
  <si>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</si>
  <si>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</si>
  <si>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</si>
  <si>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</si>
  <si>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</si>
  <si>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</si>
  <si>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</si>
  <si>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</si>
  <si>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</si>
  <si>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</si>
  <si>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</si>
  <si>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</si>
  <si>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</si>
  <si>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</si>
  <si>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</si>
  <si>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</si>
  <si>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</si>
  <si>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</si>
  <si>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</si>
  <si>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</si>
  <si>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</si>
  <si>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</si>
  <si>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</si>
  <si>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</si>
  <si>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</si>
  <si>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</si>
  <si>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</si>
  <si>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</si>
  <si>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</si>
  <si>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</si>
  <si>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</si>
  <si>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</si>
  <si>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</si>
  <si>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</si>
  <si>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</si>
  <si>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</si>
  <si>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</si>
  <si>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</si>
  <si>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</si>
  <si>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</si>
  <si>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</si>
  <si>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</si>
  <si>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</si>
  <si>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</si>
  <si>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</si>
  <si>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</si>
  <si>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</si>
  <si>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</si>
  <si>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</si>
  <si>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</si>
  <si>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</si>
  <si>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</si>
  <si>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</si>
  <si>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</si>
  <si>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</si>
  <si>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</si>
  <si>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</si>
  <si>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</si>
  <si>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</si>
  <si>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</si>
  <si>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</si>
  <si>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</si>
  <si>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</si>
  <si>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</si>
  <si>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</si>
  <si>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</si>
  <si>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</si>
  <si>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</si>
  <si>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</si>
  <si>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</si>
  <si>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</si>
  <si>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</si>
  <si>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</si>
  <si>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</si>
  <si>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</si>
  <si>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</si>
  <si>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</si>
  <si>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</si>
  <si>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</si>
  <si>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</si>
  <si>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</si>
  <si>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</si>
  <si>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</si>
  <si>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</si>
  <si>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</si>
  <si>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</si>
  <si>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</si>
  <si>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</si>
  <si>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</si>
  <si>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</si>
  <si>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</si>
  <si>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</si>
  <si>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</si>
  <si>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</si>
  <si>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</si>
  <si>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</si>
  <si>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</si>
  <si>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</si>
  <si>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</si>
  <si>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</si>
  <si>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</si>
  <si>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</si>
  <si>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</si>
  <si>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</si>
  <si>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</si>
  <si>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</si>
  <si>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</si>
  <si>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</si>
  <si>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</si>
  <si>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</si>
  <si>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</si>
  <si>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</si>
  <si>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</si>
  <si>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</si>
  <si>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</si>
  <si>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</si>
  <si>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</si>
  <si>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</si>
  <si>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</si>
  <si>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</si>
  <si>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</si>
  <si>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</si>
  <si>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</si>
  <si>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</si>
  <si>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</si>
  <si>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</si>
  <si>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</si>
  <si>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</si>
  <si>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</si>
  <si>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</si>
  <si>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</si>
  <si>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</si>
  <si>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</si>
  <si>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</si>
  <si>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</si>
  <si>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</si>
  <si>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</si>
  <si>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</si>
  <si>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</si>
  <si>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</si>
  <si>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</si>
  <si>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</si>
  <si>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</si>
  <si>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</si>
  <si>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</si>
  <si>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</si>
  <si>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</si>
  <si>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</si>
  <si>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</si>
  <si>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</si>
  <si>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</si>
  <si>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</si>
  <si>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</si>
  <si>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</si>
  <si>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</si>
  <si>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</si>
  <si>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</si>
  <si>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</si>
  <si>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</si>
  <si>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</si>
  <si>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</si>
  <si>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</si>
  <si>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</si>
  <si>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</si>
  <si>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</si>
  <si>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</si>
  <si>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</si>
  <si>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</si>
  <si>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</si>
  <si>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</si>
  <si>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</si>
  <si>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</si>
  <si>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</si>
  <si>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</si>
  <si>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</si>
  <si>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</si>
  <si>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</si>
  <si>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</si>
  <si>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</si>
  <si>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</si>
  <si>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</si>
  <si>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</si>
  <si>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</si>
  <si>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</si>
  <si>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</si>
  <si>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</si>
  <si>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</si>
  <si>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</si>
  <si>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</si>
  <si>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</si>
  <si>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</si>
  <si>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</si>
  <si>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</si>
  <si>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</si>
  <si>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</si>
  <si>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</si>
  <si>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</si>
  <si>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</si>
  <si>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</si>
  <si>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</si>
  <si>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</si>
  <si>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</si>
  <si>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</si>
  <si>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</si>
  <si>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</si>
  <si>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</si>
  <si>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</si>
  <si>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</si>
  <si>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</si>
  <si>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</si>
  <si>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</si>
  <si>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</si>
  <si>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</si>
  <si>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</si>
  <si>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</si>
  <si>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</si>
  <si>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</si>
  <si>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</si>
  <si>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</si>
  <si>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</si>
  <si>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</si>
  <si>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</si>
  <si>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</si>
  <si>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</si>
  <si>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</si>
  <si>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</si>
  <si>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</si>
  <si>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</si>
  <si>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</si>
  <si>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</si>
  <si>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</si>
  <si>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</si>
  <si>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</si>
  <si>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</si>
  <si>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</si>
  <si>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</si>
  <si>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</si>
  <si>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</si>
  <si>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</si>
  <si>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</si>
  <si>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</si>
  <si>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</si>
  <si>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</si>
  <si>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</si>
  <si>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</si>
  <si>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</si>
  <si>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</si>
  <si>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</si>
  <si>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</si>
  <si>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</si>
  <si>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</si>
  <si>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</si>
  <si>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</si>
  <si>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</si>
  <si>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</si>
  <si>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</si>
  <si>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</si>
  <si>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</si>
  <si>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</si>
  <si>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</si>
  <si>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</si>
  <si>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</si>
  <si>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</si>
  <si>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</si>
  <si>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</si>
  <si>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</si>
  <si>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</si>
  <si>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</si>
  <si>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</si>
  <si>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</si>
  <si>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</si>
  <si>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</si>
  <si>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</si>
  <si>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</si>
  <si>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</si>
  <si>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</si>
  <si>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</si>
  <si>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</si>
  <si>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</si>
  <si>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</si>
  <si>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</si>
  <si>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</si>
  <si>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</si>
  <si>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</si>
  <si>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</si>
  <si>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</si>
  <si>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</si>
  <si>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</si>
  <si>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</si>
  <si>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</si>
  <si>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</si>
  <si>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</si>
  <si>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</si>
  <si>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</si>
  <si>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</si>
  <si>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</si>
  <si>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</si>
  <si>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</si>
  <si>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</si>
  <si>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</si>
  <si>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</si>
  <si>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</si>
  <si>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</si>
  <si>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</si>
  <si>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</si>
  <si>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</si>
  <si>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</si>
  <si>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</si>
  <si>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</si>
  <si>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</si>
  <si>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</si>
  <si>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</si>
  <si>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</si>
  <si>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</si>
  <si>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</si>
  <si>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</si>
  <si>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</si>
  <si>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</si>
  <si>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</si>
  <si>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</si>
  <si>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</si>
  <si>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</si>
  <si>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</si>
  <si>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</si>
  <si>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</si>
  <si>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</si>
  <si>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</si>
  <si>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</si>
  <si>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</si>
  <si>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</si>
  <si>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</si>
  <si>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</si>
  <si>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</si>
  <si>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</si>
  <si>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</si>
  <si>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</si>
  <si>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</si>
  <si>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</si>
  <si>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</si>
  <si>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</si>
  <si>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</si>
  <si>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</si>
  <si>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</si>
  <si>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</si>
  <si>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</si>
  <si>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</si>
  <si>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</si>
  <si>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</si>
  <si>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</si>
  <si>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</si>
  <si>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</si>
  <si>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</si>
  <si>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</si>
  <si>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</si>
  <si>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</si>
  <si>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</si>
  <si>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</si>
  <si>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</si>
  <si>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</si>
  <si>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</si>
  <si>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</si>
  <si>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</si>
  <si>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</si>
  <si>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</si>
  <si>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</si>
  <si>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</si>
  <si>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</si>
  <si>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</si>
  <si>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</si>
  <si>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</si>
  <si>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</si>
  <si>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</si>
  <si>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</si>
  <si>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</si>
  <si>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</si>
  <si>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</si>
  <si>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</si>
  <si>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</si>
  <si>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</si>
  <si>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</si>
  <si>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</si>
  <si>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</si>
  <si>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</si>
  <si>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</si>
  <si>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</si>
  <si>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</si>
  <si>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</si>
  <si>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</si>
  <si>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</si>
  <si>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</si>
  <si>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</si>
  <si>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</si>
  <si>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</si>
  <si>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</si>
  <si>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</si>
  <si>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</si>
  <si>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</si>
  <si>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</si>
  <si>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</si>
  <si>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</si>
  <si>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</si>
  <si>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</si>
  <si>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</si>
  <si>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</si>
  <si>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</si>
  <si>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</si>
  <si>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</si>
  <si>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</si>
  <si>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</si>
  <si>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</si>
  <si>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</si>
  <si>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</si>
  <si>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</si>
  <si>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</si>
  <si>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</si>
  <si>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</si>
  <si>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</si>
  <si>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</si>
  <si>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</si>
  <si>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</si>
  <si>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</si>
  <si>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</si>
  <si>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</si>
  <si>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</si>
  <si>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</si>
  <si>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</si>
  <si>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</si>
  <si>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</si>
  <si>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</si>
  <si>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</si>
  <si>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</si>
  <si>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</si>
  <si>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</si>
  <si>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</si>
  <si>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</si>
  <si>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</si>
  <si>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</si>
  <si>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</si>
  <si>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</si>
  <si>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</si>
  <si>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</si>
  <si>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</si>
  <si>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</si>
  <si>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</si>
  <si>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</si>
  <si>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</si>
  <si>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</si>
  <si>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</si>
  <si>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</si>
  <si>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</si>
  <si>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</si>
  <si>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</si>
  <si>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</si>
  <si>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</si>
  <si>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</si>
  <si>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</si>
  <si>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</si>
  <si>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</si>
  <si>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</si>
  <si>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</si>
  <si>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</si>
  <si>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</si>
  <si>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</si>
  <si>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</si>
  <si>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</si>
  <si>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</si>
  <si>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</si>
  <si>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</si>
  <si>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</si>
  <si>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</si>
  <si>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</si>
  <si>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</si>
  <si>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</si>
  <si>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</si>
  <si>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</si>
  <si>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</si>
  <si>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</si>
  <si>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</si>
  <si>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</si>
  <si>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</si>
  <si>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</si>
  <si>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</si>
  <si>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</si>
  <si>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</si>
  <si>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</si>
  <si>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</si>
  <si>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</si>
  <si>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</si>
  <si>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</si>
  <si>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</si>
  <si>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</si>
  <si>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</si>
  <si>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</si>
  <si>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</si>
  <si>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</si>
  <si>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</si>
  <si>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</si>
  <si>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</si>
  <si>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</si>
  <si>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</si>
  <si>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</si>
  <si>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</si>
  <si>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</si>
  <si>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</si>
  <si>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</si>
  <si>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</si>
  <si>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</si>
  <si>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</si>
  <si>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</si>
  <si>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</si>
  <si>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</si>
  <si>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</si>
  <si>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</si>
  <si>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</si>
  <si>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</si>
  <si>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</si>
  <si>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</si>
  <si>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</si>
  <si>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</si>
  <si>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</si>
  <si>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</si>
  <si>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</si>
  <si>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</si>
  <si>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</si>
  <si>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</si>
  <si>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</si>
  <si>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</si>
  <si>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</si>
  <si>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</si>
  <si>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</si>
  <si>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</si>
  <si>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</si>
  <si>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</si>
  <si>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</si>
  <si>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</si>
  <si>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</si>
  <si>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</si>
  <si>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</si>
  <si>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</si>
  <si>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</si>
  <si>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</si>
  <si>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</si>
  <si>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</si>
  <si>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</si>
  <si>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</si>
  <si>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</si>
  <si>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</si>
  <si>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</si>
  <si>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</si>
  <si>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</si>
  <si>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</si>
  <si>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</si>
  <si>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</si>
  <si>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</si>
  <si>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</si>
  <si>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</si>
  <si>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</si>
  <si>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</si>
  <si>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</si>
  <si>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</si>
  <si>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</si>
  <si>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</si>
  <si>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</si>
  <si>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</si>
  <si>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</si>
  <si>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</si>
  <si>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</si>
  <si>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</si>
  <si>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</si>
  <si>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</si>
  <si>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</si>
  <si>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</si>
  <si>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</si>
  <si>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</si>
  <si>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</si>
  <si>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</si>
  <si>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</si>
  <si>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</si>
  <si>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</si>
  <si>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</si>
  <si>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</si>
  <si>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</si>
  <si>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</si>
  <si>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</si>
  <si>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</si>
  <si>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</si>
  <si>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</si>
  <si>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</si>
  <si>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</si>
  <si>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</si>
  <si>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</si>
  <si>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</si>
  <si>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</si>
  <si>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</si>
  <si>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</si>
  <si>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</si>
  <si>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</si>
  <si>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</si>
  <si>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</si>
  <si>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</si>
  <si>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</si>
  <si>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</si>
  <si>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</si>
  <si>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</si>
  <si>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</si>
  <si>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</si>
  <si>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</si>
  <si>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</si>
  <si>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</si>
  <si>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</si>
  <si>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</si>
  <si>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</si>
  <si>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</si>
  <si>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</si>
  <si>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</si>
  <si>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</si>
  <si>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</si>
  <si>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</si>
  <si>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</si>
  <si>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</si>
  <si>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</si>
  <si>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</si>
  <si>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</si>
  <si>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</si>
  <si>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</si>
  <si>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</si>
  <si>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</si>
  <si>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</si>
  <si>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</si>
  <si>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</si>
  <si>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</si>
  <si>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</si>
  <si>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</si>
  <si>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</si>
  <si>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</si>
  <si>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</si>
  <si>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</si>
  <si>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</si>
  <si>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</si>
  <si>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</si>
  <si>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</si>
  <si>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</si>
  <si>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</si>
  <si>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</si>
  <si>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</si>
  <si>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</si>
  <si>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</si>
  <si>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</si>
  <si>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</si>
  <si>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</si>
  <si>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</si>
  <si>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</si>
  <si>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</si>
  <si>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</si>
  <si>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</si>
  <si>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</si>
  <si>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</si>
  <si>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</si>
  <si>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</si>
  <si>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</si>
  <si>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</si>
  <si>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</si>
  <si>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</si>
  <si>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</si>
  <si>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</si>
  <si>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</si>
  <si>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</si>
  <si>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</si>
  <si>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</si>
  <si>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</si>
  <si>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</si>
  <si>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</si>
  <si>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</si>
  <si>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</si>
  <si>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</si>
  <si>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</si>
  <si>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</si>
  <si>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</si>
  <si>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</si>
  <si>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</si>
  <si>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</si>
  <si>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</si>
  <si>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</si>
  <si>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</si>
  <si>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</si>
  <si>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</si>
  <si>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</si>
  <si>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</si>
  <si>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</si>
  <si>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</si>
  <si>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</si>
  <si>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</si>
  <si>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</si>
  <si>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</si>
  <si>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</si>
  <si>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</si>
  <si>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</si>
  <si>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</si>
  <si>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</si>
  <si>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</si>
  <si>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</si>
  <si>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</si>
  <si>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</si>
  <si>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</si>
  <si>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</si>
  <si>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</si>
  <si>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</si>
  <si>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</si>
  <si>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</si>
  <si>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</si>
  <si>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</si>
  <si>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</si>
  <si>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</si>
  <si>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</si>
  <si>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</si>
  <si>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</si>
  <si>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</si>
  <si>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</si>
  <si>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</si>
  <si>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</si>
  <si>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</si>
  <si>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</si>
  <si>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</si>
  <si>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</si>
  <si>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</si>
  <si>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</si>
  <si>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</si>
  <si>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</si>
  <si>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</si>
  <si>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</si>
  <si>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</si>
  <si>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</si>
  <si>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</si>
  <si>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</si>
  <si>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</si>
  <si>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</si>
  <si>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</si>
  <si>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</si>
  <si>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</si>
  <si>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</si>
  <si>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</si>
  <si>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</si>
  <si>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</si>
  <si>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</si>
  <si>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</si>
  <si>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</si>
  <si>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</si>
  <si>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</si>
  <si>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</si>
  <si>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</si>
  <si>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</si>
  <si>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</si>
  <si>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</si>
  <si>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</si>
  <si>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</si>
  <si>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</si>
  <si>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</si>
  <si>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</si>
  <si>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</si>
  <si>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</si>
  <si>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</si>
  <si>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</si>
  <si>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</si>
  <si>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</si>
  <si>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</si>
  <si>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</si>
  <si>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</si>
  <si>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</si>
  <si>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</si>
  <si>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</si>
  <si>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</si>
  <si>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</si>
  <si>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</si>
  <si>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</si>
  <si>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</si>
  <si>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</si>
  <si>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</si>
  <si>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</si>
  <si>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</si>
  <si>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</si>
  <si>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</si>
  <si>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</si>
  <si>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</si>
  <si>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</si>
  <si>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</si>
  <si>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</si>
  <si>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</si>
  <si>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</si>
  <si>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</si>
  <si>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</si>
  <si>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</si>
  <si>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</si>
  <si>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</si>
  <si>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</si>
  <si>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</si>
  <si>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</si>
  <si>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</si>
  <si>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</si>
  <si>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</si>
  <si>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</si>
  <si>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</si>
  <si>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</si>
  <si>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</si>
  <si>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</si>
  <si>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</si>
  <si>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</si>
  <si>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</si>
  <si>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</si>
  <si>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</si>
  <si>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</si>
  <si>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</si>
  <si>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</si>
  <si>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</si>
  <si>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</si>
  <si>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</si>
  <si>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</si>
  <si>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</si>
  <si>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</si>
  <si>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</si>
  <si>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</si>
  <si>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</si>
  <si>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</si>
  <si>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</si>
  <si>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</si>
  <si>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</si>
  <si>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</si>
  <si>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</si>
  <si>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</si>
  <si>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</si>
  <si>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</si>
  <si>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</si>
  <si>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</si>
  <si>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</si>
  <si>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</si>
  <si>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</si>
  <si>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</si>
  <si>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</si>
  <si>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</si>
  <si>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</si>
  <si>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</si>
  <si>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</si>
  <si>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</si>
  <si>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</si>
  <si>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</si>
  <si>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</si>
  <si>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</si>
  <si>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</si>
  <si>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</si>
  <si>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</si>
  <si>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</si>
  <si>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</si>
  <si>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</si>
  <si>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</si>
  <si>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</si>
  <si>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</si>
  <si>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</si>
  <si>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</si>
  <si>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</si>
  <si>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</si>
  <si>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</si>
  <si>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</si>
  <si>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</si>
  <si>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</si>
  <si>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</si>
  <si>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</si>
  <si>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</si>
  <si>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</si>
  <si>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</si>
  <si>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</si>
  <si>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</si>
  <si>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</si>
  <si>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</si>
  <si>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</si>
  <si>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</si>
  <si>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</si>
  <si>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</si>
  <si>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</si>
  <si>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</si>
  <si>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</si>
  <si>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</si>
  <si>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</si>
  <si>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</si>
  <si>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</si>
  <si>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</si>
  <si>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</si>
  <si>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</si>
  <si>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</si>
  <si>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</si>
  <si>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</si>
  <si>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</si>
  <si>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</si>
  <si>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</si>
  <si>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</si>
  <si>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</si>
  <si>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</si>
  <si>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</si>
  <si>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</si>
  <si>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</si>
  <si>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</si>
  <si>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</si>
  <si>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</si>
  <si>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</si>
  <si>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</si>
  <si>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</si>
  <si>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</si>
  <si>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</si>
  <si>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</si>
  <si>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</si>
  <si>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</si>
  <si>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</si>
  <si>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</si>
  <si>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</si>
  <si>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</si>
  <si>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</si>
  <si>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</si>
  <si>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</si>
  <si>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</si>
  <si>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</si>
  <si>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</si>
  <si>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</si>
  <si>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</si>
  <si>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</si>
  <si>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</si>
  <si>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</si>
  <si>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</si>
  <si>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</si>
  <si>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</si>
  <si>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</si>
  <si>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</si>
  <si>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</si>
  <si>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</si>
  <si>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</si>
  <si>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</si>
  <si>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</si>
  <si>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</si>
  <si>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</si>
  <si>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</si>
  <si>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</si>
  <si>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</si>
  <si>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</si>
  <si>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</si>
  <si>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</si>
  <si>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</si>
  <si>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</si>
  <si>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</si>
  <si>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</si>
  <si>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</si>
  <si>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</si>
  <si>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</si>
  <si>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</si>
  <si>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</si>
  <si>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</si>
  <si>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</si>
  <si>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</si>
  <si>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</si>
  <si>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</si>
  <si>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</si>
  <si>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</si>
  <si>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</si>
  <si>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</si>
  <si>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</si>
  <si>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</si>
  <si>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</si>
  <si>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</si>
  <si>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</si>
  <si>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</si>
  <si>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</si>
  <si>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</si>
  <si>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</si>
  <si>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</si>
  <si>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</si>
  <si>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</si>
  <si>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</si>
  <si>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</si>
  <si>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</si>
  <si>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</si>
  <si>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</si>
  <si>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</si>
  <si>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</si>
  <si>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</si>
  <si>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</si>
  <si>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</si>
  <si>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</si>
  <si>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</si>
  <si>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</si>
  <si>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</si>
  <si>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</si>
  <si>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</si>
  <si>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</si>
  <si>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</si>
  <si>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</si>
  <si>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</si>
  <si>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</si>
  <si>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</si>
  <si>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</si>
  <si>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</si>
  <si>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</si>
  <si>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</si>
  <si>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</si>
  <si>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</si>
  <si>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</si>
  <si>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</si>
  <si>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</si>
  <si>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</si>
  <si>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</si>
  <si>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</si>
  <si>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</si>
  <si>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</si>
  <si>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</si>
  <si>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</si>
  <si>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</si>
  <si>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</si>
  <si>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</si>
  <si>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</si>
  <si>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</si>
  <si>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</si>
  <si>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</si>
  <si>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</si>
  <si>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</si>
  <si>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</si>
  <si>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</si>
  <si>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</si>
  <si>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</si>
  <si>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</si>
  <si>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</si>
  <si>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</si>
  <si>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</si>
  <si>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</si>
  <si>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</si>
  <si>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</si>
  <si>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</si>
  <si>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</si>
  <si>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</si>
  <si>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</si>
  <si>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</si>
  <si>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</si>
  <si>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</si>
  <si>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</si>
  <si>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</si>
  <si>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</si>
  <si>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</si>
  <si>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</si>
  <si>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</si>
  <si>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</si>
  <si>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</si>
  <si>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</si>
  <si>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</si>
  <si>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</si>
  <si>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</si>
  <si>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</si>
  <si>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</si>
  <si>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</si>
  <si>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</si>
  <si>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</si>
  <si>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</si>
  <si>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</si>
  <si>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</si>
  <si>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</si>
  <si>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</si>
  <si>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</si>
  <si>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</si>
  <si>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</si>
  <si>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</si>
  <si>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</si>
  <si>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</si>
  <si>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</si>
  <si>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</si>
  <si>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</si>
  <si>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</si>
  <si>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</si>
  <si>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</si>
  <si>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</si>
  <si>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</si>
  <si>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</si>
  <si>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</si>
  <si>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</si>
  <si>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</si>
  <si>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</si>
  <si>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</si>
  <si>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</si>
  <si>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</si>
  <si>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</si>
  <si>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</si>
  <si>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</si>
  <si>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</si>
  <si>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</si>
  <si>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</si>
  <si>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</si>
  <si>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</si>
  <si>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</si>
  <si>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</si>
  <si>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</si>
  <si>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</si>
  <si>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</si>
  <si>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</si>
  <si>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</si>
  <si>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</si>
  <si>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</si>
  <si>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</si>
  <si>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</si>
  <si>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</si>
  <si>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</si>
  <si>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</si>
  <si>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</si>
  <si>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</si>
  <si>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</si>
  <si>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</si>
  <si>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</si>
  <si>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</si>
  <si>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</si>
  <si>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</si>
  <si>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</si>
  <si>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</si>
  <si>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</si>
  <si>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</si>
  <si>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</si>
  <si>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</si>
  <si>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</si>
  <si>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</si>
  <si>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</si>
  <si>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</si>
  <si>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</si>
  <si>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</si>
  <si>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</si>
  <si>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</si>
  <si>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</si>
  <si>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</si>
  <si>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</si>
  <si>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</si>
  <si>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</si>
  <si>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</si>
  <si>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</si>
  <si>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</si>
  <si>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</si>
  <si>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</si>
  <si>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</si>
  <si>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</si>
  <si>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</si>
  <si>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</si>
  <si>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</si>
  <si>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</si>
  <si>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</si>
  <si>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</si>
  <si>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</si>
  <si>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</si>
  <si>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</si>
  <si>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</si>
  <si>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</si>
  <si>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</si>
  <si>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</si>
  <si>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</si>
  <si>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</si>
  <si>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</si>
  <si>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</si>
  <si>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</si>
  <si>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</si>
  <si>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</si>
  <si>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</si>
  <si>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</si>
  <si>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</si>
  <si>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</si>
  <si>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</si>
  <si>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</si>
  <si>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</si>
  <si>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</si>
  <si>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</si>
  <si>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</si>
  <si>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</si>
  <si>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</si>
  <si>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</si>
  <si>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</si>
  <si>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</si>
  <si>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</si>
  <si>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</si>
  <si>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</si>
  <si>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</si>
  <si>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</si>
  <si>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</si>
  <si>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</si>
  <si>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</si>
  <si>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</si>
  <si>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</si>
  <si>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</si>
  <si>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</si>
  <si>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</si>
  <si>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</si>
  <si>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</si>
  <si>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</si>
  <si>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</si>
  <si>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</si>
  <si>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</si>
  <si>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</si>
  <si>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</si>
  <si>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</si>
  <si>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</si>
  <si>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</si>
  <si>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</si>
  <si>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</si>
  <si>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</si>
  <si>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</si>
  <si>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</si>
  <si>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</si>
  <si>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</si>
  <si>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</si>
  <si>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</si>
  <si>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</si>
  <si>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</si>
  <si>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</si>
  <si>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</si>
  <si>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</si>
  <si>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</si>
  <si>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</si>
  <si>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</si>
  <si>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</si>
  <si>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</si>
  <si>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</si>
  <si>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</si>
  <si>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</si>
  <si>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</si>
  <si>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</si>
  <si>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</si>
  <si>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</si>
  <si>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</si>
  <si>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</si>
  <si>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</si>
  <si>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</si>
  <si>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</si>
  <si>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</si>
  <si>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</si>
  <si>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</si>
  <si>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</si>
  <si>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</si>
  <si>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</si>
  <si>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</si>
  <si>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</si>
  <si>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</si>
  <si>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</si>
  <si>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</si>
  <si>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</si>
  <si>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</si>
  <si>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</si>
  <si>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</si>
  <si>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</si>
  <si>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</si>
  <si>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</si>
  <si>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</si>
  <si>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</si>
  <si>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</si>
  <si>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</si>
  <si>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</si>
  <si>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</si>
  <si>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</si>
  <si>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</si>
  <si>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</si>
  <si>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</si>
  <si>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</si>
  <si>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</si>
  <si>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</si>
  <si>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</si>
  <si>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</si>
  <si>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</si>
  <si>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</si>
  <si>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</si>
  <si>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</si>
  <si>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</si>
  <si>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</si>
  <si>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</si>
  <si>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</si>
  <si>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</si>
  <si>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</si>
  <si>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</si>
  <si>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</si>
  <si>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</si>
  <si>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</si>
  <si>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</si>
  <si>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</si>
  <si>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</si>
  <si>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</si>
  <si>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</si>
  <si>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</si>
  <si>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</si>
  <si>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</si>
  <si>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</si>
  <si>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</si>
  <si>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</si>
  <si>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</si>
  <si>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</si>
  <si>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</si>
  <si>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</si>
  <si>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</si>
  <si>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</si>
  <si>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</si>
  <si>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</si>
  <si>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</si>
  <si>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</si>
  <si>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</si>
  <si>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</si>
  <si>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</si>
  <si>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</si>
  <si>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</si>
  <si>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</si>
  <si>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</si>
  <si>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</si>
  <si>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</si>
  <si>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</si>
  <si>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</si>
  <si>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</si>
  <si>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</si>
  <si>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</si>
  <si>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</si>
  <si>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</si>
  <si>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</si>
  <si>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</si>
  <si>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</si>
  <si>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</si>
  <si>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</si>
  <si>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</si>
  <si>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</si>
  <si>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</si>
  <si>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</si>
  <si>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</si>
  <si>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</si>
  <si>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</si>
  <si>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</si>
  <si>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</si>
  <si>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</si>
  <si>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</si>
  <si>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</si>
  <si>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</si>
  <si>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</si>
  <si>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</si>
  <si>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</si>
  <si>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</si>
  <si>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</si>
  <si>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</si>
  <si>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</si>
  <si>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</si>
  <si>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</si>
  <si>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</si>
  <si>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</si>
  <si>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</si>
  <si>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</si>
  <si>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</si>
  <si>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</si>
  <si>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</si>
  <si>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</si>
  <si>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</si>
  <si>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</si>
  <si>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</si>
  <si>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</si>
  <si>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</si>
  <si>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</si>
  <si>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</si>
  <si>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</si>
  <si>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</si>
  <si>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</si>
  <si>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</si>
  <si>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</si>
  <si>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</si>
  <si>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</si>
  <si>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</si>
  <si>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</si>
  <si>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</si>
  <si>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</si>
  <si>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</si>
  <si>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</si>
  <si>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</si>
  <si>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</si>
  <si>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</si>
  <si>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</si>
  <si>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</si>
  <si>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</si>
  <si>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</si>
  <si>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</si>
  <si>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</si>
  <si>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</si>
  <si>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</si>
  <si>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</si>
  <si>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</si>
  <si>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</si>
  <si>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</si>
  <si>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</si>
  <si>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</si>
  <si>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</si>
  <si>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</si>
  <si>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</si>
  <si>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</si>
  <si>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</si>
  <si>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</si>
  <si>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</si>
  <si>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</si>
  <si>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</si>
  <si>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</si>
  <si>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</si>
  <si>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</si>
  <si>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</si>
  <si>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</si>
  <si>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</si>
  <si>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</si>
  <si>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</si>
  <si>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</si>
  <si>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</si>
  <si>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</si>
  <si>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</si>
  <si>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</si>
  <si>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</si>
  <si>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</si>
  <si>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</si>
  <si>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</si>
  <si>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</si>
  <si>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</si>
  <si>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</si>
  <si>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</si>
  <si>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</si>
  <si>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</si>
  <si>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</si>
  <si>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</si>
  <si>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</si>
  <si>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</si>
  <si>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</si>
  <si>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</si>
  <si>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</si>
  <si>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</si>
  <si>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</si>
  <si>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</si>
  <si>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</si>
  <si>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</si>
  <si>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</si>
  <si>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</si>
  <si>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</si>
  <si>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</si>
  <si>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</si>
  <si>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</si>
  <si>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</si>
  <si>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</si>
  <si>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</si>
  <si>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</si>
  <si>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</si>
  <si>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</si>
  <si>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</si>
  <si>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</si>
  <si>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</si>
  <si>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</si>
  <si>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</si>
  <si>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</si>
  <si>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</si>
  <si>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</si>
  <si>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</si>
  <si>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</si>
  <si>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</si>
  <si>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</si>
  <si>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</si>
  <si>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</si>
  <si>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</si>
  <si>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</si>
  <si>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</si>
  <si>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</si>
  <si>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</si>
  <si>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</si>
  <si>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</si>
  <si>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</si>
  <si>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</si>
  <si>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</si>
  <si>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</si>
  <si>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</si>
  <si>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</si>
  <si>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</si>
  <si>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</si>
  <si>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</si>
  <si>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</si>
  <si>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</si>
  <si>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</si>
  <si>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</si>
  <si>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</si>
  <si>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</si>
  <si>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</si>
  <si>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</si>
  <si>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</si>
  <si>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</si>
  <si>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</si>
  <si>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</si>
  <si>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</si>
  <si>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</si>
  <si>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</si>
  <si>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</si>
  <si>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</si>
  <si>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</si>
  <si>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</si>
  <si>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</si>
  <si>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</si>
  <si>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</si>
  <si>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</si>
  <si>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</si>
  <si>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</si>
  <si>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</si>
  <si>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</si>
  <si>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</si>
  <si>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</si>
  <si>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</si>
  <si>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</si>
  <si>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</si>
  <si>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</si>
  <si>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</si>
  <si>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</si>
  <si>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</si>
  <si>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</si>
  <si>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</si>
  <si>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</si>
  <si>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</si>
  <si>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</si>
  <si>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</si>
  <si>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</si>
  <si>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</si>
  <si>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</si>
  <si>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</si>
  <si>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</si>
  <si>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</si>
  <si>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</si>
  <si>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</si>
  <si>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</si>
  <si>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</si>
  <si>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</si>
  <si>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</si>
  <si>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</si>
  <si>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</si>
  <si>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</si>
  <si>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</si>
  <si>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</si>
  <si>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</si>
  <si>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</si>
  <si>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</si>
  <si>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</si>
  <si>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</si>
  <si>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</si>
  <si>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</si>
  <si>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</si>
  <si>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</si>
  <si>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</si>
  <si>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</si>
  <si>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</si>
  <si>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</si>
  <si>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</si>
  <si>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</si>
  <si>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</si>
  <si>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</si>
  <si>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</si>
  <si>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</si>
  <si>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</si>
  <si>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</si>
  <si>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</si>
  <si>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</si>
  <si>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</si>
  <si>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</si>
  <si>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</si>
  <si>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</si>
  <si>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</si>
  <si>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</si>
  <si>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</si>
  <si>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</si>
  <si>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</si>
  <si>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</si>
  <si>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</si>
  <si>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</si>
  <si>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</si>
  <si>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</si>
  <si>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</si>
  <si>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</si>
  <si>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</si>
  <si>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</si>
  <si>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</si>
  <si>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</si>
  <si>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</si>
  <si>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</si>
  <si>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</si>
  <si>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</si>
  <si>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</si>
  <si>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</si>
  <si>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</si>
  <si>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</si>
  <si>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</si>
  <si>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</si>
  <si>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</si>
  <si>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</si>
  <si>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</si>
  <si>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</si>
  <si>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</si>
  <si>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</si>
  <si>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</si>
  <si>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</si>
  <si>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</si>
  <si>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</si>
  <si>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</si>
  <si>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</si>
  <si>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</si>
  <si>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</si>
  <si>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</si>
  <si>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</si>
  <si>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</si>
  <si>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</si>
  <si>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</si>
  <si>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</si>
  <si>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</si>
  <si>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</si>
  <si>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</si>
  <si>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</si>
  <si>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</si>
  <si>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</si>
  <si>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</si>
  <si>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</si>
  <si>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</si>
  <si>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</si>
  <si>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</si>
  <si>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</si>
  <si>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</si>
  <si>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</si>
  <si>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</si>
  <si>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</si>
  <si>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</si>
  <si>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</si>
  <si>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</si>
  <si>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</si>
  <si>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</si>
  <si>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</si>
  <si>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</si>
  <si>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</si>
  <si>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</si>
  <si>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</si>
  <si>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</si>
  <si>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</si>
  <si>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</si>
  <si>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</si>
  <si>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</si>
  <si>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</si>
  <si>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</si>
  <si>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</si>
  <si>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</si>
  <si>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</si>
  <si>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</si>
  <si>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</si>
  <si>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</si>
  <si>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</si>
  <si>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</si>
  <si>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</si>
  <si>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</si>
  <si>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</si>
  <si>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</si>
  <si>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</si>
  <si>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</si>
  <si>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</si>
  <si>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</si>
  <si>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</si>
  <si>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</si>
  <si>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</si>
  <si>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</si>
  <si>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</si>
  <si>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</si>
  <si>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</si>
  <si>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</si>
  <si>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</si>
  <si>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</si>
  <si>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</si>
  <si>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</si>
  <si>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</si>
  <si>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</si>
  <si>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</si>
  <si>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</si>
  <si>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</si>
  <si>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</si>
  <si>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</si>
  <si>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</si>
  <si>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</si>
  <si>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</si>
  <si>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</si>
  <si>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</si>
  <si>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</si>
  <si>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</si>
  <si>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</si>
  <si>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</si>
  <si>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</si>
  <si>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</si>
  <si>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</si>
  <si>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</si>
  <si>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</si>
  <si>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</si>
  <si>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</si>
  <si>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</si>
  <si>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</si>
  <si>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</si>
  <si>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</si>
  <si>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</si>
  <si>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</si>
  <si>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</si>
  <si>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</si>
  <si>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</si>
  <si>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</si>
  <si>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</si>
  <si>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</si>
  <si>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</si>
  <si>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</si>
  <si>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</si>
  <si>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</si>
  <si>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</si>
  <si>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</si>
  <si>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</si>
  <si>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</si>
  <si>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</si>
  <si>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</si>
  <si>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</si>
  <si>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</si>
  <si>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</si>
  <si>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</si>
  <si>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</si>
  <si>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</si>
  <si>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</si>
  <si>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</si>
  <si>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</si>
  <si>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</si>
  <si>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</si>
  <si>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</si>
  <si>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</si>
  <si>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</si>
  <si>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</si>
  <si>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</si>
  <si>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</si>
  <si>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</si>
  <si>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</si>
  <si>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</si>
  <si>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</si>
  <si>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</si>
  <si>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</si>
  <si>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</si>
  <si>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</si>
  <si>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</si>
  <si>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</si>
  <si>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</si>
  <si>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</si>
  <si>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</si>
  <si>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</si>
  <si>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</si>
  <si>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</si>
  <si>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</si>
  <si>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</si>
  <si>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</si>
  <si>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</si>
  <si>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</si>
  <si>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</si>
  <si>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</si>
  <si>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</si>
  <si>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</si>
  <si>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</si>
  <si>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</si>
  <si>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</si>
  <si>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</si>
  <si>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</si>
  <si>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</si>
  <si>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</si>
  <si>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</si>
  <si>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</si>
  <si>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</si>
  <si>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</si>
  <si>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</si>
  <si>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</si>
  <si>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</si>
  <si>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</si>
  <si>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</si>
  <si>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</si>
  <si>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</si>
  <si>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</si>
  <si>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</si>
  <si>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</si>
  <si>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</si>
  <si>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</si>
  <si>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</si>
  <si>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</si>
  <si>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</si>
  <si>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</si>
  <si>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</si>
  <si>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</si>
  <si>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</si>
  <si>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</si>
  <si>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</si>
  <si>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</si>
  <si>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</si>
  <si>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</si>
  <si>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</si>
  <si>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</si>
  <si>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</si>
  <si>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</si>
  <si>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</si>
  <si>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</si>
  <si>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</si>
  <si>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</si>
  <si>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</si>
  <si>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</si>
  <si>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</si>
  <si>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</si>
  <si>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</si>
  <si>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</si>
  <si>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</si>
  <si>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</si>
  <si>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</si>
  <si>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</si>
  <si>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</si>
  <si>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</si>
  <si>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</si>
  <si>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</si>
  <si>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</si>
  <si>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</si>
  <si>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</si>
  <si>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</si>
  <si>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</si>
  <si>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</si>
  <si>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</si>
  <si>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</si>
  <si>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</si>
  <si>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</si>
  <si>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</si>
  <si>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</si>
  <si>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</si>
  <si>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</si>
  <si>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</si>
  <si>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</si>
  <si>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</si>
  <si>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</si>
  <si>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</si>
  <si>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</si>
  <si>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</si>
  <si>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</si>
  <si>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</si>
  <si>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</si>
  <si>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</si>
  <si>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</si>
  <si>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</si>
  <si>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</si>
  <si>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</si>
  <si>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</si>
  <si>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</si>
  <si>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</si>
  <si>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</si>
  <si>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</si>
  <si>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</si>
  <si>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</si>
  <si>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</si>
  <si>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</si>
  <si>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</si>
  <si>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</si>
  <si>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</si>
  <si>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</si>
  <si>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</si>
  <si>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</si>
  <si>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</si>
  <si>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</si>
  <si>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</si>
  <si>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</si>
  <si>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</si>
  <si>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</si>
  <si>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</si>
  <si>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</si>
  <si>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</si>
  <si>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</si>
  <si>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</si>
  <si>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</si>
  <si>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</si>
  <si>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</si>
  <si>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</si>
  <si>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</si>
  <si>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</si>
  <si>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</si>
  <si>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</si>
  <si>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</si>
  <si>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</si>
  <si>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</si>
  <si>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</si>
  <si>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</si>
  <si>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</si>
  <si>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</si>
  <si>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</si>
  <si>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</si>
  <si>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</si>
  <si>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</si>
  <si>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</si>
  <si>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</si>
  <si>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</si>
  <si>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</si>
  <si>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</si>
  <si>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</si>
  <si>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</si>
  <si>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</si>
  <si>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</si>
  <si>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</si>
  <si>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</si>
  <si>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</si>
  <si>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</si>
  <si>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</si>
  <si>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</si>
  <si>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</si>
  <si>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</si>
  <si>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</si>
  <si>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</si>
  <si>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</si>
  <si>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</si>
  <si>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</si>
  <si>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</si>
  <si>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</si>
  <si>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</si>
  <si>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</si>
  <si>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</si>
  <si>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</si>
  <si>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</si>
  <si>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</si>
  <si>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</si>
  <si>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</si>
  <si>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</si>
  <si>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</si>
  <si>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</si>
  <si>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</si>
  <si>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</si>
  <si>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</si>
  <si>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</si>
  <si>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</si>
  <si>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</si>
  <si>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</si>
  <si>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</si>
  <si>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</si>
  <si>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</si>
  <si>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</si>
  <si>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</si>
  <si>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</si>
  <si>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</si>
  <si>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</si>
  <si>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</si>
  <si>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</si>
  <si>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</si>
  <si>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</si>
  <si>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</si>
  <si>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</si>
  <si>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</si>
  <si>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</si>
  <si>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</si>
  <si>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</si>
  <si>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</si>
  <si>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</si>
  <si>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</si>
  <si>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</si>
  <si>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</si>
  <si>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</si>
  <si>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</si>
  <si>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</si>
  <si>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</si>
  <si>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</si>
  <si>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</si>
  <si>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</si>
  <si>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</si>
  <si>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</si>
  <si>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</si>
  <si>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</si>
  <si>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</si>
  <si>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</si>
  <si>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</si>
  <si>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</si>
  <si>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</si>
  <si>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</si>
  <si>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</si>
  <si>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</si>
  <si>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</si>
  <si>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</si>
  <si>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</si>
  <si>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</si>
  <si>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</si>
  <si>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</si>
  <si>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</si>
  <si>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</si>
  <si>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</si>
  <si>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</si>
  <si>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</si>
  <si>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</si>
  <si>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</si>
  <si>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</si>
  <si>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</si>
  <si>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</si>
  <si>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</si>
  <si>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</si>
  <si>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</si>
  <si>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</si>
  <si>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</si>
  <si>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</si>
  <si>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</si>
  <si>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</si>
  <si>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</si>
  <si>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</si>
  <si>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</si>
  <si>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</si>
  <si>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</si>
  <si>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</si>
  <si>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</si>
  <si>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</si>
  <si>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</si>
  <si>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</si>
  <si>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</si>
  <si>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</si>
  <si>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</si>
  <si>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</si>
  <si>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</si>
  <si>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</si>
  <si>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</si>
  <si>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</si>
  <si>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</si>
  <si>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</si>
  <si>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</si>
  <si>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</si>
  <si>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</si>
  <si>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</si>
  <si>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</si>
  <si>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</si>
  <si>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</si>
  <si>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</si>
  <si>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</si>
  <si>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</si>
  <si>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</si>
  <si>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</si>
  <si>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</si>
  <si>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</si>
  <si>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</si>
  <si>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</si>
  <si>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</si>
  <si>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</si>
  <si>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</si>
  <si>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</si>
  <si>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</si>
  <si>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</si>
  <si>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</si>
  <si>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</si>
  <si>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</si>
  <si>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</si>
  <si>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</si>
  <si>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</si>
  <si>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</si>
  <si>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</si>
  <si>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</si>
  <si>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</si>
  <si>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</si>
  <si>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</si>
  <si>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</si>
  <si>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</si>
  <si>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</si>
  <si>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</si>
  <si>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</si>
  <si>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</si>
  <si>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</si>
  <si>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</si>
  <si>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</si>
  <si>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</si>
  <si>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</si>
  <si>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</si>
  <si>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</si>
  <si>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</si>
  <si>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</si>
  <si>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</si>
  <si>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</si>
  <si>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</si>
  <si>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</si>
  <si>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</si>
  <si>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</si>
  <si>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</si>
  <si>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</si>
  <si>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</si>
  <si>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</si>
  <si>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</si>
  <si>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</si>
  <si>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</si>
  <si>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</si>
  <si>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</si>
  <si>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</si>
  <si>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</si>
  <si>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</si>
  <si>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</si>
  <si>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</si>
  <si>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</si>
  <si>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</si>
  <si>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</si>
  <si>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</si>
  <si>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</si>
  <si>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</si>
  <si>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</si>
  <si>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</si>
  <si>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</si>
  <si>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</si>
  <si>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</si>
  <si>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</si>
  <si>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</si>
  <si>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</si>
  <si>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</si>
  <si>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</si>
  <si>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</si>
  <si>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</si>
  <si>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</si>
  <si>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</si>
  <si>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</si>
  <si>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</si>
  <si>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</si>
  <si>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</si>
  <si>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</si>
  <si>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</si>
  <si>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</si>
  <si>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</si>
  <si>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</si>
  <si>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</si>
  <si>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</si>
  <si>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</si>
  <si>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</si>
  <si>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</si>
  <si>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</si>
  <si>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</si>
  <si>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</si>
  <si>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</si>
  <si>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</si>
  <si>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</si>
  <si>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</si>
  <si>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</si>
  <si>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</si>
  <si>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</si>
  <si>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</si>
  <si>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</si>
  <si>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</si>
  <si>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</si>
  <si>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</si>
  <si>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</si>
  <si>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</si>
  <si>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</si>
  <si>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</si>
  <si>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</si>
  <si>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</si>
  <si>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</si>
  <si>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</si>
  <si>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</si>
  <si>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</si>
  <si>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</si>
  <si>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</si>
  <si>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</si>
  <si>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</si>
  <si>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</si>
  <si>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</si>
  <si>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</si>
  <si>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</si>
  <si>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</si>
  <si>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</si>
  <si>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</si>
  <si>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</si>
  <si>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</si>
  <si>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</si>
  <si>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</si>
  <si>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</si>
  <si>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</si>
  <si>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</si>
  <si>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</si>
  <si>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</si>
  <si>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</si>
  <si>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</si>
  <si>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</si>
  <si>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</si>
  <si>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</si>
  <si>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</si>
  <si>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</si>
  <si>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</si>
  <si>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</si>
  <si>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</si>
  <si>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</si>
  <si>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</si>
  <si>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</si>
  <si>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</si>
  <si>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</si>
  <si>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</si>
  <si>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</si>
  <si>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</si>
  <si>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</si>
  <si>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</si>
  <si>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</si>
  <si>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</si>
  <si>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</si>
  <si>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</si>
  <si>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</si>
  <si>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</si>
  <si>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</si>
  <si>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</si>
  <si>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</si>
  <si>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</si>
  <si>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</si>
  <si>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</si>
  <si>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</si>
  <si>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</si>
  <si>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</si>
  <si>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</si>
  <si>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</si>
  <si>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</si>
  <si>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</si>
  <si>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</si>
  <si>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</si>
  <si>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</si>
  <si>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</si>
  <si>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</si>
  <si>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</si>
  <si>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</si>
  <si>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</si>
  <si>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</si>
  <si>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</si>
  <si>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</si>
  <si>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</si>
  <si>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</si>
  <si>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</si>
  <si>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</si>
  <si>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</si>
  <si>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</si>
  <si>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</si>
  <si>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</si>
  <si>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</si>
  <si>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</si>
  <si>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</si>
  <si>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</si>
  <si>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</si>
  <si>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</si>
  <si>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</si>
  <si>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</si>
  <si>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</si>
  <si>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</si>
  <si>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</si>
  <si>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</si>
  <si>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</si>
  <si>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</si>
  <si>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</si>
  <si>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</si>
  <si>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</si>
  <si>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</si>
  <si>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</si>
  <si>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</si>
  <si>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</si>
  <si>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</si>
  <si>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</si>
  <si>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</si>
  <si>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</si>
  <si>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</si>
  <si>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</si>
  <si>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</si>
  <si>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</si>
  <si>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</si>
  <si>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</si>
  <si>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</si>
  <si>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</si>
  <si>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</si>
  <si>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</si>
  <si>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</si>
  <si>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</si>
  <si>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</si>
  <si>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</si>
  <si>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</si>
  <si>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</si>
  <si>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</si>
  <si>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</si>
  <si>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</si>
  <si>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</si>
  <si>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</si>
  <si>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</si>
  <si>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</si>
  <si>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</si>
  <si>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</si>
  <si>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</si>
  <si>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</si>
  <si>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</si>
  <si>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</si>
  <si>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</si>
  <si>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</si>
  <si>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</si>
  <si>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</si>
  <si>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</si>
  <si>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</si>
  <si>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</si>
  <si>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</si>
  <si>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</si>
  <si>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</si>
  <si>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</si>
  <si>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</si>
  <si>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</si>
  <si>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</si>
  <si>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</si>
  <si>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</si>
  <si>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</si>
  <si>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</si>
  <si>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</si>
  <si>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</si>
  <si>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</si>
  <si>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</si>
  <si>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</si>
  <si>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</si>
  <si>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</si>
  <si>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</si>
  <si>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</si>
  <si>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</si>
  <si>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</si>
  <si>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</si>
  <si>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</si>
  <si>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</si>
  <si>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</si>
  <si>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</si>
  <si>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</si>
  <si>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</si>
  <si>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</si>
  <si>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</si>
  <si>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</si>
  <si>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</si>
  <si>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</si>
  <si>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</si>
  <si>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</si>
  <si>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</si>
  <si>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</si>
  <si>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</si>
  <si>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</si>
  <si>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</si>
  <si>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</si>
  <si>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</si>
  <si>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</si>
  <si>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</si>
  <si>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</si>
  <si>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</si>
  <si>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</si>
  <si>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</si>
  <si>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</si>
  <si>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</si>
  <si>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</si>
  <si>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</si>
  <si>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</si>
  <si>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</si>
  <si>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</si>
  <si>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</si>
  <si>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</si>
  <si>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</si>
  <si>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</si>
  <si>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</si>
  <si>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</si>
  <si>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</si>
  <si>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</si>
  <si>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</si>
  <si>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</si>
  <si>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</si>
  <si>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</si>
  <si>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</si>
  <si>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</si>
  <si>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</si>
  <si>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</si>
  <si>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</si>
  <si>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</si>
  <si>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</si>
  <si>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</si>
  <si>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</si>
  <si>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</si>
  <si>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</si>
  <si>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</si>
  <si>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</si>
  <si>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</si>
  <si>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</si>
  <si>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</si>
  <si>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</si>
  <si>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</si>
  <si>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</si>
  <si>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</si>
  <si>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</si>
  <si>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</si>
  <si>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</si>
  <si>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</si>
  <si>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</si>
  <si>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</si>
  <si>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</si>
  <si>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</si>
  <si>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</si>
  <si>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</si>
  <si>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</si>
  <si>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</si>
  <si>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</si>
  <si>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</si>
  <si>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</si>
  <si>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</si>
  <si>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</si>
  <si>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</si>
  <si>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</si>
  <si>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</si>
  <si>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</si>
  <si>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</si>
  <si>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</si>
  <si>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</si>
  <si>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</si>
  <si>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</si>
  <si>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</si>
  <si>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</si>
  <si>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</si>
  <si>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</si>
  <si>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</si>
  <si>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</si>
  <si>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</si>
  <si>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</si>
  <si>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</si>
  <si>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</si>
  <si>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</si>
  <si>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</si>
  <si>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</si>
  <si>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</si>
  <si>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</si>
  <si>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</si>
  <si>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</si>
  <si>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</si>
  <si>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</si>
  <si>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</si>
  <si>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</si>
  <si>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</si>
  <si>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</si>
  <si>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</si>
  <si>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</si>
  <si>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</si>
  <si>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</si>
  <si>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</si>
  <si>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</si>
  <si>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</si>
  <si>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</si>
  <si>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</si>
  <si>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</si>
  <si>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</si>
  <si>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</si>
  <si>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</si>
  <si>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</si>
  <si>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</si>
  <si>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</si>
  <si>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</si>
  <si>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</si>
  <si>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</si>
  <si>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</si>
  <si>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</si>
  <si>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</si>
  <si>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</si>
  <si>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</si>
  <si>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</si>
  <si>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</si>
  <si>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</si>
  <si>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</si>
  <si>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</si>
  <si>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</si>
  <si>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</si>
  <si>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</si>
  <si>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</si>
  <si>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</si>
  <si>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</si>
  <si>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</si>
  <si>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</si>
  <si>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</si>
  <si>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</si>
  <si>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</si>
  <si>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</si>
  <si>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</si>
  <si>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</si>
  <si>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</si>
  <si>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</si>
  <si>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</si>
  <si>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</si>
  <si>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</si>
  <si>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</si>
  <si>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</si>
  <si>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</si>
  <si>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</si>
  <si>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</si>
  <si>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</si>
  <si>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</si>
  <si>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</si>
  <si>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</si>
  <si>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</si>
  <si>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</si>
  <si>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</si>
  <si>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</si>
  <si>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</si>
  <si>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</si>
  <si>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</si>
  <si>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</si>
  <si>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</si>
  <si>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</si>
  <si>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</si>
  <si>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</si>
  <si>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</si>
  <si>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</si>
  <si>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</si>
  <si>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</si>
  <si>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</si>
  <si>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</si>
  <si>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</si>
  <si>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</si>
  <si>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</si>
  <si>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</si>
  <si>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</si>
  <si>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</si>
  <si>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</si>
  <si>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</si>
  <si>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</si>
  <si>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</si>
  <si>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</si>
  <si>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</si>
  <si>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</si>
  <si>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</si>
  <si>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</si>
  <si>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</si>
  <si>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</si>
  <si>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</si>
  <si>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</si>
  <si>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</si>
  <si>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</si>
  <si>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</si>
  <si>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</si>
  <si>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</si>
  <si>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</si>
  <si>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</si>
  <si>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</si>
  <si>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</si>
  <si>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</si>
  <si>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</si>
  <si>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</si>
  <si>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</si>
  <si>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</si>
  <si>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</si>
  <si>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</si>
  <si>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</si>
  <si>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</si>
  <si>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</si>
  <si>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</si>
  <si>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</si>
  <si>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</si>
  <si>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</si>
  <si>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</si>
  <si>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</si>
  <si>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</si>
  <si>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</si>
  <si>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</si>
  <si>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</si>
  <si>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</si>
  <si>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</si>
  <si>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</si>
  <si>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</si>
  <si>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</si>
  <si>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</si>
  <si>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</si>
  <si>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</si>
  <si>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</si>
  <si>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</si>
  <si>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</si>
  <si>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</si>
  <si>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</si>
  <si>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</si>
  <si>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</si>
  <si>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</si>
  <si>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</si>
  <si>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</si>
  <si>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</si>
  <si>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</si>
  <si>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</si>
  <si>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</si>
  <si>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</si>
  <si>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</si>
  <si>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</si>
  <si>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</si>
  <si>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</si>
  <si>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</si>
  <si>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</si>
  <si>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</si>
  <si>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</si>
  <si>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</si>
  <si>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</si>
  <si>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</si>
  <si>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</si>
  <si>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</si>
  <si>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</si>
  <si>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</si>
  <si>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</si>
  <si>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</si>
  <si>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</si>
  <si>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</si>
  <si>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</si>
  <si>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</si>
  <si>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</si>
  <si>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</si>
  <si>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</si>
  <si>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</si>
  <si>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</si>
  <si>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</si>
  <si>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</si>
  <si>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</si>
  <si>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</si>
  <si>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</si>
  <si>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</si>
  <si>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</si>
  <si>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</si>
  <si>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</si>
  <si>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</si>
  <si>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</si>
  <si>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</si>
  <si>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</si>
  <si>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</si>
  <si>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</si>
  <si>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</si>
  <si>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</si>
  <si>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</si>
  <si>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</si>
  <si>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</si>
  <si>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</si>
  <si>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</si>
  <si>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</si>
  <si>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</si>
  <si>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</si>
  <si>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</si>
  <si>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</si>
  <si>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</si>
  <si>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</si>
  <si>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</si>
  <si>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</si>
  <si>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</si>
  <si>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</si>
  <si>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</si>
  <si>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</si>
  <si>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</si>
  <si>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</si>
  <si>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</si>
  <si>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</si>
  <si>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</si>
  <si>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</si>
  <si>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</si>
  <si>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</si>
  <si>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</si>
  <si>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</si>
  <si>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</si>
  <si>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</si>
  <si>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</si>
  <si>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</si>
  <si>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</si>
  <si>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</si>
  <si>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</si>
  <si>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</si>
  <si>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</si>
  <si>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</si>
  <si>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</si>
  <si>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</si>
  <si>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</si>
  <si>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</si>
  <si>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</si>
  <si>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</si>
  <si>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</si>
  <si>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</si>
  <si>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</si>
  <si>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</si>
  <si>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</si>
  <si>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</si>
  <si>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</si>
  <si>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</si>
  <si>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</si>
  <si>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</si>
  <si>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</si>
  <si>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</si>
  <si>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</si>
  <si>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</si>
  <si>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</si>
  <si>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</si>
  <si>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</si>
  <si>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</si>
  <si>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</si>
  <si>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</si>
  <si>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</si>
  <si>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</si>
  <si>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</si>
  <si>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</si>
  <si>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</si>
  <si>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</si>
  <si>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</si>
  <si>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</si>
  <si>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</si>
  <si>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</si>
  <si>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</si>
  <si>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</si>
  <si>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</si>
  <si>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</si>
  <si>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</si>
  <si>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</si>
  <si>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</si>
  <si>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</si>
  <si>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</si>
  <si>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</si>
  <si>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</si>
  <si>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</si>
  <si>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</si>
  <si>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</si>
  <si>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</si>
  <si>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</si>
  <si>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</si>
  <si>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</si>
  <si>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</si>
  <si>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</si>
  <si>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</si>
  <si>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</si>
  <si>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</si>
  <si>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</si>
  <si>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</si>
  <si>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</si>
  <si>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</si>
  <si>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</si>
  <si>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</si>
  <si>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</si>
  <si>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</si>
  <si>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</si>
  <si>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</si>
  <si>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</si>
  <si>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</si>
  <si>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</si>
  <si>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</si>
  <si>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</si>
  <si>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</si>
  <si>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</si>
  <si>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</si>
  <si>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</si>
  <si>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</si>
  <si>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</si>
  <si>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</si>
  <si>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</si>
  <si>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</si>
  <si>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</si>
  <si>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</si>
  <si>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</si>
  <si>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</si>
  <si>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</si>
  <si>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</si>
  <si>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</si>
  <si>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</si>
  <si>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</si>
  <si>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</si>
  <si>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</si>
  <si>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</si>
  <si>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</si>
  <si>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</si>
  <si>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</si>
  <si>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</si>
  <si>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</si>
  <si>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</si>
  <si>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</si>
  <si>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</si>
  <si>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</si>
  <si>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</si>
  <si>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</si>
  <si>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</si>
  <si>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</si>
  <si>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</si>
  <si>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</si>
  <si>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</si>
  <si>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</si>
  <si>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</si>
  <si>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</si>
  <si>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</si>
  <si>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</si>
  <si>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</si>
  <si>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</si>
  <si>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</si>
  <si>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</si>
  <si>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</si>
  <si>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</si>
  <si>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</si>
  <si>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</si>
  <si>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</si>
  <si>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</si>
  <si>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</si>
  <si>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</si>
  <si>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</si>
  <si>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</si>
  <si>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</si>
  <si>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</si>
  <si>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</si>
  <si>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</si>
  <si>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</si>
  <si>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</si>
  <si>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</si>
  <si>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</si>
  <si>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</si>
  <si>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</si>
  <si>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</si>
  <si>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</si>
  <si>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</si>
  <si>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</si>
  <si>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</si>
  <si>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</si>
  <si>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</si>
  <si>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</si>
  <si>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</si>
  <si>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</si>
  <si>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</si>
  <si>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</si>
  <si>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</si>
  <si>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</si>
  <si>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</si>
  <si>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</si>
  <si>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</si>
  <si>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</si>
  <si>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</si>
  <si>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</si>
  <si>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</si>
  <si>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</si>
  <si>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</si>
  <si>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</si>
  <si>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</si>
  <si>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</si>
  <si>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</si>
  <si>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</si>
  <si>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</si>
  <si>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</si>
  <si>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</si>
  <si>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</si>
  <si>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</si>
  <si>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</si>
  <si>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</si>
  <si>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</si>
  <si>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</si>
  <si>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</si>
  <si>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</si>
  <si>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</si>
  <si>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</si>
  <si>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</si>
  <si>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</si>
  <si>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</si>
  <si>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</si>
  <si>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</si>
  <si>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</si>
  <si>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</si>
  <si>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</si>
  <si>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</si>
  <si>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</si>
  <si>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</si>
  <si>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</si>
  <si>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</si>
  <si>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</si>
  <si>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</si>
  <si>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</si>
  <si>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</si>
  <si>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</si>
  <si>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</si>
  <si>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</si>
  <si>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</si>
  <si>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</si>
  <si>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</si>
  <si>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</si>
  <si>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</si>
  <si>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</si>
  <si>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</si>
  <si>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</si>
  <si>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</si>
  <si>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</si>
  <si>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</si>
  <si>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</si>
  <si>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</si>
  <si>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</si>
  <si>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</si>
  <si>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</si>
  <si>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</si>
  <si>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</si>
  <si>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</si>
  <si>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</si>
  <si>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</si>
  <si>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</si>
  <si>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</si>
  <si>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</si>
  <si>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</si>
  <si>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</si>
  <si>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</si>
  <si>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</si>
  <si>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</si>
  <si>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</si>
  <si>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</si>
  <si>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</si>
  <si>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</si>
  <si>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</si>
  <si>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</si>
  <si>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</si>
  <si>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</si>
  <si>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</si>
  <si>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</si>
  <si>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</si>
  <si>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</si>
  <si>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</si>
  <si>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</si>
  <si>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</si>
  <si>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</si>
  <si>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</si>
  <si>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</si>
  <si>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</si>
  <si>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</si>
  <si>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</si>
  <si>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</si>
  <si>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</si>
  <si>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</si>
  <si>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</si>
  <si>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</si>
  <si>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</si>
  <si>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</si>
  <si>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</si>
  <si>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</si>
  <si>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</si>
  <si>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</si>
  <si>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</si>
  <si>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</si>
  <si>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</si>
  <si>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</si>
  <si>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</si>
  <si>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</si>
  <si>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</si>
  <si>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</si>
  <si>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</si>
  <si>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</si>
  <si>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</si>
  <si>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</si>
  <si>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</si>
  <si>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</si>
  <si>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</si>
  <si>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</si>
  <si>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</si>
  <si>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</si>
  <si>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</si>
  <si>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</si>
  <si>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</si>
  <si>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</si>
  <si>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</si>
  <si>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</si>
  <si>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</si>
  <si>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</si>
  <si>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</si>
  <si>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</si>
  <si>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</si>
  <si>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</si>
  <si>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</si>
  <si>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</si>
  <si>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</si>
  <si>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</si>
  <si>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</si>
  <si>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</si>
  <si>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</si>
  <si>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</si>
  <si>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</si>
  <si>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</si>
  <si>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</si>
  <si>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</si>
  <si>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</si>
  <si>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</si>
  <si>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</si>
  <si>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</si>
  <si>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</si>
  <si>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</si>
  <si>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</si>
  <si>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</si>
  <si>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</si>
  <si>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</si>
  <si>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</si>
  <si>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</si>
  <si>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</si>
  <si>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</si>
  <si>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</si>
  <si>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</si>
  <si>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</si>
  <si>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</si>
  <si>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</si>
  <si>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</si>
  <si>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</si>
  <si>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</si>
  <si>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</si>
  <si>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</si>
  <si>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</si>
  <si>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</si>
  <si>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</si>
  <si>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</si>
  <si>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</si>
  <si>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</si>
  <si>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</si>
  <si>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</si>
  <si>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</si>
  <si>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</si>
  <si>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</si>
  <si>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</si>
  <si>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</si>
  <si>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</si>
  <si>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</si>
  <si>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</si>
  <si>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</si>
  <si>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</si>
  <si>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</si>
  <si>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</si>
  <si>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</si>
  <si>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</si>
  <si>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</si>
  <si>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</si>
  <si>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</si>
  <si>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</si>
  <si>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</si>
  <si>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</si>
  <si>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</si>
  <si>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</si>
  <si>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</si>
  <si>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</si>
  <si>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</si>
  <si>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</si>
  <si>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</si>
  <si>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</si>
  <si>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</si>
  <si>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</si>
  <si>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</si>
  <si>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</si>
  <si>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</si>
  <si>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</si>
  <si>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</si>
  <si>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</si>
  <si>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</si>
  <si>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</si>
  <si>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</si>
  <si>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</si>
  <si>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</si>
  <si>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</si>
  <si>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</si>
  <si>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</si>
  <si>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</si>
  <si>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</si>
  <si>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</si>
  <si>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</si>
  <si>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</si>
  <si>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</si>
  <si>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</si>
  <si>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</si>
  <si>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</si>
  <si>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</si>
  <si>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</si>
  <si>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</si>
  <si>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</si>
  <si>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</si>
  <si>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</si>
  <si>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</si>
  <si>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</si>
  <si>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</si>
  <si>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</si>
  <si>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</si>
  <si>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</si>
  <si>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</si>
  <si>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</si>
  <si>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</si>
  <si>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</si>
  <si>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</si>
  <si>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</si>
  <si>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</si>
  <si>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</si>
  <si>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</si>
  <si>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</si>
  <si>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</si>
  <si>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</si>
  <si>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</si>
  <si>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</si>
  <si>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</si>
  <si>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</si>
  <si>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</si>
  <si>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</si>
  <si>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</si>
  <si>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</si>
  <si>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</si>
  <si>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</si>
  <si>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</si>
  <si>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</si>
  <si>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</si>
  <si>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</si>
  <si>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</si>
  <si>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</si>
  <si>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</si>
  <si>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</si>
  <si>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</si>
  <si>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</si>
  <si>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</si>
  <si>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</si>
  <si>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</si>
  <si>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</si>
  <si>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</si>
  <si>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</si>
  <si>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</si>
  <si>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</si>
  <si>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</si>
  <si>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</si>
  <si>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</si>
  <si>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</si>
  <si>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</si>
  <si>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</si>
  <si>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</si>
  <si>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</si>
  <si>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</si>
  <si>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</si>
  <si>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</si>
  <si>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</si>
  <si>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</si>
  <si>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</si>
  <si>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</si>
  <si>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</si>
  <si>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</si>
  <si>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</si>
  <si>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</si>
  <si>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</si>
  <si>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</si>
  <si>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</si>
  <si>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</si>
  <si>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</si>
  <si>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</si>
  <si>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</si>
  <si>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</si>
  <si>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</si>
  <si>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</si>
  <si>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</si>
  <si>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</si>
  <si>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</si>
  <si>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</si>
  <si>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</si>
  <si>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</si>
  <si>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</si>
  <si>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</si>
  <si>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</si>
  <si>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</si>
  <si>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</si>
  <si>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</si>
  <si>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</si>
  <si>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</si>
  <si>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</si>
  <si>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</si>
  <si>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</si>
  <si>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</si>
  <si>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</si>
  <si>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</si>
  <si>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</si>
  <si>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</si>
  <si>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</si>
  <si>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</si>
  <si>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</si>
  <si>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</si>
  <si>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</si>
  <si>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</si>
  <si>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</si>
  <si>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</si>
  <si>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</si>
  <si>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</si>
  <si>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</si>
  <si>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</si>
  <si>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</si>
  <si>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</si>
  <si>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</si>
  <si>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</si>
  <si>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</si>
  <si>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</si>
  <si>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</si>
  <si>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</si>
  <si>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</si>
  <si>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</si>
  <si>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</si>
  <si>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</si>
  <si>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</si>
  <si>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</si>
  <si>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</si>
  <si>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</si>
  <si>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</si>
  <si>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</si>
  <si>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</si>
  <si>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</si>
  <si>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</si>
  <si>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</si>
  <si>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</si>
  <si>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</si>
  <si>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</si>
  <si>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</si>
  <si>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</si>
  <si>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</si>
  <si>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</si>
  <si>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</si>
  <si>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</si>
  <si>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</si>
  <si>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</si>
  <si>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</si>
  <si>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</si>
  <si>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</si>
  <si>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</si>
  <si>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</si>
  <si>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</si>
  <si>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</si>
  <si>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</si>
  <si>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</si>
  <si>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</si>
  <si>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</si>
  <si>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</si>
  <si>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</si>
  <si>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</si>
  <si>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</si>
  <si>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</si>
  <si>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</si>
  <si>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</si>
  <si>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</si>
  <si>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</si>
  <si>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</si>
  <si>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</si>
  <si>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</si>
  <si>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</si>
  <si>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</si>
  <si>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</si>
  <si>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</si>
  <si>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</si>
  <si>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</si>
  <si>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</si>
  <si>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</si>
  <si>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</si>
  <si>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</si>
  <si>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</si>
  <si>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</si>
  <si>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</si>
  <si>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</si>
  <si>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</si>
  <si>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</si>
  <si>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</si>
  <si>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</si>
  <si>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</si>
  <si>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</si>
  <si>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</si>
  <si>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</si>
  <si>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</si>
  <si>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</si>
  <si>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</si>
  <si>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</si>
  <si>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</si>
  <si>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</si>
  <si>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</si>
  <si>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</si>
  <si>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</si>
  <si>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</si>
  <si>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</si>
  <si>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</si>
  <si>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</si>
  <si>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</si>
  <si>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</si>
  <si>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</si>
  <si>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</si>
  <si>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</si>
  <si>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</si>
  <si>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</si>
  <si>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</si>
  <si>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</si>
  <si>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</si>
  <si>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</si>
  <si>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</si>
  <si>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</si>
  <si>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</si>
  <si>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</si>
  <si>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</si>
  <si>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</si>
  <si>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</si>
  <si>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</si>
  <si>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</si>
  <si>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</si>
  <si>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</si>
  <si>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</si>
  <si>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</si>
  <si>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</si>
  <si>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</si>
  <si>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</si>
  <si>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</si>
  <si>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</si>
  <si>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</si>
  <si>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</si>
  <si>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</si>
  <si>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</si>
  <si>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</si>
  <si>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</si>
  <si>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</si>
  <si>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</si>
  <si>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</si>
  <si>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</si>
  <si>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</si>
  <si>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</si>
  <si>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</si>
  <si>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</si>
  <si>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</si>
  <si>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</si>
  <si>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</si>
  <si>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</si>
  <si>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</si>
  <si>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</si>
  <si>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</si>
  <si>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</si>
  <si>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</si>
  <si>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</si>
  <si>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</si>
  <si>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</si>
  <si>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</si>
  <si>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</si>
  <si>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</si>
  <si>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</si>
  <si>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</si>
  <si>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</si>
  <si>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</si>
  <si>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</si>
  <si>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</si>
  <si>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</si>
  <si>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</si>
  <si>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</si>
  <si>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</si>
  <si>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</si>
  <si>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</si>
  <si>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</si>
  <si>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</si>
  <si>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</si>
  <si>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</si>
  <si>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</si>
  <si>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</si>
  <si>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</si>
  <si>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</si>
  <si>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</si>
  <si>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</si>
  <si>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</si>
  <si>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</si>
  <si>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</si>
  <si>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</si>
  <si>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</si>
  <si>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</si>
  <si>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</si>
  <si>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</si>
  <si>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</si>
  <si>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</si>
  <si>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</si>
  <si>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</si>
  <si>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</si>
  <si>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</si>
  <si>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</si>
  <si>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</si>
  <si>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</si>
  <si>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</si>
  <si>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</si>
  <si>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</si>
  <si>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</si>
  <si>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</si>
  <si>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</si>
  <si>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</si>
  <si>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</si>
  <si>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</si>
  <si>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</si>
  <si>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</si>
  <si>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</si>
  <si>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</si>
  <si>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</si>
  <si>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</si>
  <si>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</si>
  <si>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</si>
  <si>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</si>
  <si>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</si>
  <si>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</si>
  <si>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</si>
  <si>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</si>
  <si>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</si>
  <si>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</si>
  <si>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</si>
  <si>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</si>
  <si>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</si>
  <si>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</si>
  <si>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</si>
  <si>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</si>
  <si>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</si>
  <si>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</si>
  <si>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</si>
  <si>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</si>
  <si>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</si>
  <si>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</si>
  <si>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</si>
  <si>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</si>
  <si>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</si>
  <si>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</si>
  <si>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</si>
  <si>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</si>
  <si>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</si>
  <si>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</si>
  <si>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</si>
  <si>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</si>
  <si>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</si>
  <si>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</si>
  <si>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</si>
  <si>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</si>
  <si>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</si>
  <si>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</si>
  <si>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</si>
  <si>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</si>
  <si>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</si>
  <si>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</si>
  <si>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</si>
  <si>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</si>
  <si>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</si>
  <si>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</si>
  <si>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</si>
  <si>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</si>
  <si>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</si>
  <si>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</si>
  <si>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</si>
  <si>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</si>
  <si>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</si>
  <si>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</si>
  <si>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</si>
  <si>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</si>
  <si>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</si>
  <si>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</si>
  <si>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</si>
  <si>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</si>
  <si>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</si>
  <si>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</si>
  <si>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</si>
  <si>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</si>
  <si>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</si>
  <si>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</si>
  <si>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</si>
  <si>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</si>
  <si>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</si>
  <si>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</si>
  <si>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</si>
  <si>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</si>
  <si>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</si>
  <si>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</si>
  <si>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</si>
  <si>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</si>
  <si>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</si>
  <si>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</si>
  <si>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</si>
  <si>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</si>
  <si>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</si>
  <si>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</si>
  <si>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</si>
  <si>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</si>
  <si>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</si>
  <si>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</si>
  <si>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</si>
  <si>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</si>
  <si>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</si>
  <si>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</si>
  <si>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</si>
  <si>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</si>
  <si>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</si>
  <si>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</si>
  <si>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</si>
  <si>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</si>
  <si>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</si>
  <si>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</si>
  <si>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</si>
  <si>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</si>
  <si>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</si>
  <si>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</si>
  <si>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</si>
  <si>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</si>
  <si>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</si>
  <si>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</si>
  <si>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</si>
  <si>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</si>
  <si>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</si>
  <si>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</si>
  <si>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</si>
  <si>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</si>
  <si>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</si>
  <si>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</si>
  <si>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</si>
  <si>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</si>
  <si>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</si>
  <si>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</si>
  <si>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</si>
  <si>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</si>
  <si>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</si>
  <si>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</si>
  <si>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</si>
  <si>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</si>
  <si>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</si>
  <si>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</si>
  <si>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</si>
  <si>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</si>
  <si>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</si>
  <si>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</si>
  <si>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</si>
  <si>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</si>
  <si>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</si>
  <si>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</si>
  <si>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</si>
  <si>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</si>
  <si>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</si>
  <si>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</si>
  <si>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</si>
  <si>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</si>
  <si>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</si>
  <si>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</si>
  <si>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</si>
  <si>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</si>
  <si>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</si>
  <si>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</si>
  <si>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</si>
  <si>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</si>
  <si>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</si>
  <si>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</si>
  <si>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</si>
  <si>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</si>
  <si>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</si>
  <si>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</si>
  <si>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</si>
  <si>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</si>
  <si>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</si>
  <si>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</si>
  <si>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</si>
  <si>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</si>
  <si>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</si>
  <si>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</si>
  <si>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</si>
  <si>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</si>
  <si>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</si>
  <si>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</si>
  <si>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</si>
  <si>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</si>
  <si>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</si>
  <si>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</si>
  <si>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</si>
  <si>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</si>
  <si>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</si>
  <si>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</si>
  <si>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</si>
  <si>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</si>
  <si>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</si>
  <si>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</si>
  <si>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</si>
  <si>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</si>
  <si>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</si>
  <si>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</si>
  <si>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</si>
  <si>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</si>
  <si>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</si>
  <si>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</si>
  <si>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</si>
  <si>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</si>
  <si>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</si>
  <si>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</si>
  <si>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</si>
  <si>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</si>
  <si>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</si>
  <si>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</si>
  <si>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</si>
  <si>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</si>
  <si>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</si>
  <si>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</si>
  <si>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</si>
  <si>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</si>
  <si>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</si>
  <si>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</si>
  <si>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</si>
  <si>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</si>
  <si>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</si>
  <si>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</si>
  <si>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</si>
  <si>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</si>
  <si>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</si>
  <si>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</si>
  <si>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</si>
  <si>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</si>
  <si>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</si>
  <si>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</si>
  <si>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</si>
  <si>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</si>
  <si>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</si>
  <si>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</si>
  <si>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</si>
  <si>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</si>
  <si>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</si>
  <si>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</si>
  <si>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</si>
  <si>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</si>
  <si>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</si>
  <si>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</si>
  <si>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</si>
  <si>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</si>
  <si>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</si>
  <si>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</si>
  <si>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</si>
  <si>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</si>
  <si>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</si>
  <si>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</si>
  <si>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</si>
  <si>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</si>
  <si>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</si>
  <si>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</si>
  <si>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</si>
  <si>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</si>
  <si>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</si>
  <si>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</si>
  <si>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</si>
  <si>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</si>
  <si>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</si>
  <si>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</si>
  <si>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</si>
  <si>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</si>
  <si>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</si>
  <si>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</si>
  <si>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</si>
  <si>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</si>
  <si>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</si>
  <si>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</si>
  <si>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</si>
  <si>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</si>
  <si>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</si>
  <si>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</si>
  <si>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</si>
  <si>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</si>
  <si>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</si>
  <si>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</si>
  <si>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</si>
  <si>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</si>
  <si>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</si>
  <si>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</si>
  <si>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</si>
  <si>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</si>
  <si>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</si>
  <si>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</si>
  <si>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</si>
  <si>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</si>
  <si>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</si>
  <si>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</si>
  <si>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</si>
  <si>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</si>
  <si>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</si>
  <si>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</si>
  <si>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</si>
  <si>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</si>
  <si>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</si>
  <si>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</si>
  <si>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</si>
  <si>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</si>
  <si>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</si>
  <si>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</si>
  <si>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</si>
  <si>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</si>
  <si>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</si>
  <si>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</si>
  <si>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</si>
  <si>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</si>
  <si>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</si>
  <si>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</si>
  <si>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</si>
  <si>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</si>
  <si>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</si>
  <si>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</si>
  <si>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</si>
  <si>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</si>
  <si>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</si>
  <si>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</si>
  <si>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</si>
  <si>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</si>
  <si>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</si>
  <si>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</si>
  <si>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</si>
  <si>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</si>
  <si>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</si>
  <si>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</si>
  <si>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</si>
  <si>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</si>
  <si>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</si>
  <si>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</si>
  <si>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</si>
  <si>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</si>
  <si>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</si>
  <si>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</si>
  <si>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</si>
  <si>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</si>
  <si>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</si>
  <si>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</si>
  <si>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</si>
  <si>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</si>
  <si>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</si>
  <si>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</si>
  <si>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</si>
  <si>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</si>
  <si>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</si>
  <si>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</si>
  <si>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</si>
  <si>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</si>
  <si>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</si>
  <si>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</si>
  <si>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</si>
  <si>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</si>
  <si>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</si>
  <si>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</si>
  <si>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</si>
  <si>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</si>
  <si>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</si>
  <si>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</si>
  <si>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</si>
  <si>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</si>
  <si>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</si>
  <si>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</si>
  <si>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</si>
  <si>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</si>
  <si>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</si>
  <si>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</si>
  <si>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</si>
  <si>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</si>
  <si>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</si>
  <si>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</si>
  <si>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</si>
  <si>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</si>
  <si>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</si>
  <si>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</si>
  <si>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</si>
  <si>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</si>
  <si>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</si>
  <si>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</si>
  <si>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</si>
  <si>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</si>
  <si>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</si>
  <si>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</si>
  <si>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</si>
  <si>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</si>
  <si>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</si>
  <si>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</si>
  <si>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</si>
  <si>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</si>
  <si>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</si>
  <si>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</si>
  <si>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</si>
  <si>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</si>
  <si>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</si>
  <si>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</si>
  <si>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</si>
  <si>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</si>
  <si>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</si>
  <si>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</si>
  <si>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</si>
  <si>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</si>
  <si>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</si>
  <si>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</si>
  <si>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</si>
  <si>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</si>
  <si>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</si>
  <si>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</si>
  <si>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</si>
  <si>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</si>
  <si>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</si>
  <si>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</si>
  <si>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</si>
  <si>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</si>
  <si>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</si>
  <si>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</si>
  <si>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</si>
  <si>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</si>
  <si>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</si>
  <si>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</si>
  <si>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</si>
  <si>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</si>
  <si>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</si>
  <si>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</si>
  <si>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</si>
  <si>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</si>
  <si>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</si>
  <si>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</si>
  <si>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</si>
  <si>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</si>
  <si>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</si>
  <si>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</si>
  <si>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</si>
  <si>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</si>
  <si>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</si>
  <si>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</si>
  <si>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</si>
  <si>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</si>
  <si>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</si>
  <si>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</si>
  <si>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</si>
  <si>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</si>
  <si>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</si>
  <si>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</si>
  <si>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</si>
  <si>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</si>
  <si>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</si>
  <si>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</si>
  <si>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</si>
  <si>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</si>
  <si>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</si>
  <si>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</si>
  <si>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</si>
  <si>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</si>
  <si>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</si>
  <si>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</si>
  <si>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</si>
  <si>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</si>
  <si>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</si>
  <si>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</si>
  <si>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</si>
  <si>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</si>
  <si>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</si>
  <si>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</si>
  <si>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</si>
  <si>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</si>
  <si>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</si>
  <si>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</si>
  <si>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</si>
  <si>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</si>
  <si>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</si>
  <si>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</si>
  <si>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</si>
  <si>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</si>
  <si>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</si>
  <si>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</si>
  <si>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</si>
  <si>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</si>
  <si>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</si>
  <si>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</si>
  <si>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</si>
  <si>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</si>
  <si>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</si>
  <si>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</si>
  <si>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</si>
  <si>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</si>
  <si>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</si>
  <si>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</si>
  <si>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</si>
  <si>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</si>
  <si>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</si>
  <si>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</si>
  <si>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</si>
  <si>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</si>
  <si>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</si>
  <si>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</si>
  <si>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</si>
  <si>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</si>
  <si>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</si>
  <si>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</si>
  <si>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</si>
  <si>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</si>
  <si>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</si>
  <si>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</si>
  <si>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</si>
  <si>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</si>
  <si>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</si>
  <si>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</si>
  <si>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</si>
  <si>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</si>
  <si>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</si>
  <si>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</si>
  <si>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</si>
  <si>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</si>
  <si>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</si>
  <si>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</si>
  <si>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</si>
  <si>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</si>
  <si>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</si>
  <si>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</si>
  <si>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</si>
  <si>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</si>
  <si>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</si>
  <si>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</si>
  <si>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</si>
  <si>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</si>
  <si>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</si>
  <si>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</si>
  <si>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</si>
  <si>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</si>
  <si>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</si>
  <si>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</si>
  <si>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</si>
  <si>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</si>
  <si>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</si>
  <si>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</si>
  <si>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</si>
  <si>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</si>
  <si>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</si>
  <si>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</si>
  <si>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</si>
  <si>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</si>
  <si>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</si>
  <si>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</si>
  <si>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</si>
  <si>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</si>
  <si>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</si>
  <si>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</si>
  <si>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</si>
  <si>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</si>
  <si>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</si>
  <si>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</si>
  <si>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</si>
  <si>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</si>
  <si>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</si>
  <si>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</si>
  <si>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</si>
  <si>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</si>
  <si>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</si>
  <si>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</si>
  <si>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</si>
  <si>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</si>
  <si>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</si>
  <si>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</si>
  <si>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</si>
  <si>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</si>
  <si>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</si>
  <si>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</si>
  <si>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</si>
  <si>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</si>
  <si>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</si>
  <si>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</si>
  <si>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</si>
  <si>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</si>
  <si>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</si>
  <si>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</si>
  <si>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</si>
  <si>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</si>
  <si>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</si>
  <si>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</si>
  <si>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</si>
  <si>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</si>
  <si>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</si>
  <si>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</si>
  <si>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</si>
  <si>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</si>
  <si>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</si>
  <si>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</si>
  <si>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</si>
  <si>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</si>
  <si>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</si>
  <si>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</si>
  <si>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</si>
  <si>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</si>
  <si>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</si>
  <si>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</si>
  <si>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</si>
  <si>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</si>
  <si>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</si>
  <si>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</si>
  <si>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</si>
  <si>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</si>
  <si>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</si>
  <si>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</si>
  <si>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</si>
  <si>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</si>
  <si>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</si>
  <si>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</si>
  <si>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</si>
  <si>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</si>
  <si>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</si>
  <si>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</si>
  <si>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</si>
  <si>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</si>
  <si>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</si>
  <si>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</si>
  <si>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</si>
  <si>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</si>
  <si>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</si>
  <si>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</si>
  <si>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</si>
  <si>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</si>
  <si>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</si>
  <si>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</si>
  <si>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</si>
  <si>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</si>
  <si>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</si>
  <si>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</si>
  <si>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</si>
  <si>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</si>
  <si>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</si>
  <si>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</si>
  <si>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</si>
  <si>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</si>
  <si>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</si>
  <si>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</si>
  <si>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</si>
  <si>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</si>
  <si>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</si>
  <si>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</si>
  <si>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</si>
  <si>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</si>
  <si>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</si>
  <si>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</si>
  <si>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</si>
  <si>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</si>
  <si>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</si>
  <si>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</si>
  <si>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</si>
  <si>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</si>
  <si>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</si>
  <si>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</si>
  <si>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</si>
  <si>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</si>
  <si>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</si>
  <si>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</si>
  <si>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</si>
  <si>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</si>
  <si>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</si>
  <si>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</si>
  <si>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</si>
  <si>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</si>
  <si>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</si>
  <si>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</si>
  <si>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</si>
  <si>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</si>
  <si>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</si>
  <si>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</si>
  <si>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</si>
  <si>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</si>
  <si>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</si>
  <si>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</si>
  <si>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</si>
  <si>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</si>
  <si>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</si>
  <si>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</si>
  <si>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</si>
  <si>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</si>
  <si>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</si>
  <si>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</si>
  <si>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</si>
  <si>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</si>
  <si>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</si>
  <si>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</si>
  <si>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</si>
  <si>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</si>
  <si>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</si>
  <si>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</si>
  <si>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</si>
  <si>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</si>
  <si>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</si>
  <si>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</si>
  <si>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</si>
  <si>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</si>
  <si>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</si>
  <si>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</si>
  <si>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</si>
  <si>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</si>
  <si>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</si>
  <si>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</si>
  <si>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</si>
  <si>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</si>
  <si>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</si>
  <si>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</si>
  <si>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</si>
  <si>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</si>
  <si>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</si>
  <si>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</si>
  <si>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</si>
  <si>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</si>
  <si>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</si>
  <si>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</si>
  <si>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</si>
  <si>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</si>
  <si>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</si>
  <si>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</si>
  <si>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</si>
  <si>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</si>
  <si>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</si>
  <si>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</si>
  <si>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</si>
  <si>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</si>
  <si>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</si>
  <si>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</si>
  <si>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</si>
  <si>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</si>
  <si>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</si>
  <si>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</si>
  <si>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</si>
  <si>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</si>
  <si>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</si>
  <si>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</si>
  <si>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</si>
  <si>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</si>
  <si>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</si>
  <si>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</si>
  <si>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</si>
  <si>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</si>
  <si>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</si>
  <si>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</si>
  <si>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</si>
  <si>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</si>
  <si>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</si>
  <si>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</si>
  <si>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</si>
  <si>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</si>
  <si>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</si>
  <si>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</si>
  <si>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</si>
  <si>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</si>
  <si>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</si>
  <si>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</si>
  <si>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</si>
  <si>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</si>
  <si>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</si>
  <si>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</si>
  <si>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</si>
  <si>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</si>
  <si>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</si>
  <si>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</si>
  <si>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</si>
  <si>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</si>
  <si>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</si>
  <si>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</si>
  <si>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</si>
  <si>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</si>
  <si>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</si>
  <si>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</si>
  <si>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</si>
  <si>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</si>
  <si>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</si>
  <si>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</si>
  <si>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</si>
  <si>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</si>
  <si>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</si>
  <si>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</si>
  <si>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</si>
  <si>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</si>
  <si>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</si>
  <si>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</si>
  <si>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</si>
  <si>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</si>
  <si>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</si>
  <si>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</si>
  <si>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</si>
  <si>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</si>
  <si>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</si>
  <si>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</si>
  <si>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</si>
  <si>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</si>
  <si>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</si>
  <si>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</si>
  <si>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</si>
  <si>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</si>
  <si>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</si>
  <si>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</si>
  <si>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</si>
  <si>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</si>
  <si>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</si>
  <si>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</si>
  <si>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</si>
  <si>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</si>
  <si>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</si>
  <si>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</si>
  <si>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</si>
  <si>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</si>
  <si>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</si>
  <si>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</si>
  <si>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</si>
  <si>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</si>
  <si>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</si>
  <si>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</si>
  <si>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</si>
  <si>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</si>
  <si>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</si>
  <si>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</si>
  <si>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</si>
  <si>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</si>
  <si>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</si>
  <si>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</si>
  <si>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</si>
  <si>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</si>
  <si>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</si>
  <si>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</si>
  <si>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</si>
  <si>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</si>
  <si>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</si>
  <si>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</si>
  <si>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</si>
  <si>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</si>
  <si>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</si>
  <si>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</si>
  <si>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</si>
  <si>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</si>
  <si>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</si>
  <si>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</si>
  <si>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</si>
  <si>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</si>
  <si>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</si>
  <si>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</si>
  <si>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</si>
  <si>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</si>
  <si>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</si>
  <si>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</si>
  <si>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</si>
  <si>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</si>
  <si>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</si>
  <si>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</si>
  <si>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</si>
  <si>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</si>
  <si>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</si>
  <si>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</si>
  <si>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</si>
  <si>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</si>
  <si>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</si>
  <si>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</si>
  <si>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</si>
  <si>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</si>
  <si>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</si>
  <si>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</si>
  <si>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</si>
  <si>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</si>
  <si>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</si>
  <si>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</si>
  <si>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</si>
  <si>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</si>
  <si>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</si>
  <si>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</si>
  <si>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</si>
  <si>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</si>
  <si>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</si>
  <si>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</si>
  <si>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</si>
  <si>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</si>
  <si>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</si>
  <si>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</si>
  <si>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</si>
  <si>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</si>
  <si>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</si>
  <si>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</si>
  <si>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</si>
  <si>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</si>
  <si>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</si>
  <si>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</si>
  <si>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</si>
  <si>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</si>
  <si>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</si>
  <si>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</si>
  <si>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</si>
  <si>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</si>
  <si>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</si>
  <si>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</si>
  <si>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</si>
  <si>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</si>
  <si>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</si>
  <si>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</si>
  <si>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</si>
  <si>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</si>
  <si>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</si>
  <si>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</si>
  <si>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</si>
  <si>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</si>
  <si>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</si>
  <si>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</si>
  <si>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</si>
  <si>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</si>
  <si>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</si>
  <si>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</si>
  <si>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</si>
  <si>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</si>
  <si>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</si>
  <si>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</si>
  <si>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</si>
  <si>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</si>
  <si>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</si>
  <si>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</si>
  <si>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</si>
  <si>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</si>
  <si>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</si>
  <si>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</si>
  <si>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</si>
  <si>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</si>
  <si>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</si>
  <si>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</si>
  <si>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</si>
  <si>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</si>
  <si>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</si>
  <si>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</si>
  <si>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</si>
  <si>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</si>
  <si>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</si>
  <si>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</si>
  <si>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</si>
  <si>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</si>
  <si>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</si>
  <si>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</si>
  <si>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</si>
  <si>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</si>
  <si>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</si>
  <si>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</si>
  <si>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</si>
  <si>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</si>
  <si>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</si>
  <si>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</si>
  <si>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</si>
  <si>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</si>
  <si>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</si>
  <si>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</si>
  <si>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</si>
  <si>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</si>
  <si>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</si>
  <si>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</si>
  <si>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</si>
  <si>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</si>
  <si>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</si>
  <si>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</si>
  <si>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</si>
  <si>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</si>
  <si>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</si>
  <si>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</si>
  <si>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</si>
  <si>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</si>
  <si>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</si>
  <si>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</si>
  <si>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</si>
  <si>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</si>
  <si>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</si>
  <si>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</si>
  <si>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</si>
  <si>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</si>
  <si>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</si>
  <si>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</si>
  <si>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</si>
  <si>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</si>
  <si>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</si>
  <si>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</si>
  <si>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</si>
  <si>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</si>
  <si>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</si>
  <si>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</si>
  <si>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</si>
  <si>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</si>
  <si>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</si>
  <si>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</si>
  <si>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</si>
  <si>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</si>
  <si>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</si>
  <si>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</si>
  <si>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</si>
  <si>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</si>
  <si>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</si>
  <si>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</si>
  <si>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</si>
  <si>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</si>
  <si>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</si>
  <si>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</si>
  <si>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</si>
  <si>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</si>
  <si>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</si>
  <si>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</si>
  <si>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</si>
  <si>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</si>
  <si>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</si>
  <si>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</si>
  <si>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</si>
  <si>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</si>
  <si>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</si>
  <si>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</si>
  <si>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</si>
  <si>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</si>
  <si>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</si>
  <si>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</si>
  <si>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</si>
  <si>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</si>
  <si>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</si>
  <si>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</si>
  <si>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</si>
  <si>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</si>
  <si>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</si>
  <si>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</si>
  <si>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</si>
  <si>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</si>
  <si>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</si>
  <si>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</si>
  <si>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</si>
  <si>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</si>
  <si>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</si>
  <si>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</si>
  <si>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</si>
  <si>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</si>
  <si>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</si>
  <si>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</si>
  <si>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</si>
  <si>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</si>
  <si>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</si>
  <si>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</si>
  <si>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</si>
  <si>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</si>
  <si>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</si>
  <si>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</si>
  <si>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</si>
  <si>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</si>
  <si>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</si>
  <si>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</si>
  <si>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</si>
  <si>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</si>
  <si>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</si>
  <si>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</si>
  <si>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</si>
  <si>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</si>
  <si>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</si>
  <si>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</si>
  <si>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</si>
  <si>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</si>
  <si>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</si>
  <si>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</si>
  <si>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</si>
  <si>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</si>
  <si>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</si>
  <si>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</si>
  <si>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</si>
  <si>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</si>
  <si>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</si>
  <si>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</si>
  <si>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</si>
  <si>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</si>
  <si>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</si>
  <si>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</si>
  <si>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</si>
  <si>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</si>
  <si>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</si>
  <si>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</si>
  <si>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</si>
  <si>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</si>
  <si>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</si>
  <si>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</si>
  <si>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</si>
  <si>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</si>
  <si>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</si>
  <si>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</si>
  <si>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</si>
  <si>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</si>
  <si>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</si>
  <si>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</si>
  <si>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</si>
  <si>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</si>
  <si>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</si>
  <si>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</si>
  <si>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</si>
  <si>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</si>
  <si>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</si>
  <si>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</si>
  <si>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</si>
  <si>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</si>
  <si>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</si>
  <si>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</si>
  <si>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</si>
  <si>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</si>
  <si>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</si>
  <si>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</si>
  <si>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</si>
  <si>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</si>
  <si>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</si>
  <si>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</si>
  <si>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</si>
  <si>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</si>
  <si>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</si>
  <si>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</si>
  <si>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</si>
  <si>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</si>
  <si>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</si>
  <si>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</si>
  <si>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</si>
  <si>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</si>
  <si>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</si>
  <si>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</si>
  <si>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</si>
  <si>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</si>
  <si>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</si>
  <si>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</si>
  <si>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</si>
  <si>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</si>
  <si>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</si>
  <si>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</si>
  <si>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</si>
  <si>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</si>
  <si>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</si>
  <si>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</si>
  <si>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</si>
  <si>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</si>
  <si>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</si>
  <si>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</si>
  <si>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</si>
  <si>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</si>
  <si>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</si>
  <si>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</si>
  <si>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</si>
  <si>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</si>
  <si>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</si>
  <si>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</si>
  <si>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</si>
  <si>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</si>
  <si>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</si>
  <si>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</si>
  <si>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</si>
  <si>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</si>
  <si>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</si>
  <si>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</si>
  <si>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</si>
  <si>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</si>
  <si>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</si>
  <si>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</si>
  <si>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</si>
  <si>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</si>
  <si>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</si>
  <si>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</si>
  <si>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</si>
  <si>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</si>
  <si>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</si>
  <si>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</si>
  <si>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</si>
  <si>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</si>
  <si>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</si>
  <si>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</si>
  <si>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</si>
  <si>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</si>
  <si>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</si>
  <si>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</si>
  <si>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</si>
  <si>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</si>
  <si>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</si>
  <si>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</si>
  <si>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</si>
  <si>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</si>
  <si>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</si>
  <si>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</si>
  <si>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</si>
  <si>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</si>
  <si>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</si>
  <si>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</si>
  <si>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</si>
  <si>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</si>
  <si>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</si>
  <si>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</si>
  <si>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</si>
  <si>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</si>
  <si>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</si>
  <si>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</si>
  <si>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</si>
  <si>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</si>
  <si>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</si>
  <si>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</si>
  <si>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</si>
  <si>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</si>
  <si>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</si>
  <si>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</si>
  <si>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</si>
  <si>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</si>
  <si>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</si>
  <si>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</si>
  <si>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</si>
  <si>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</si>
  <si>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</si>
  <si>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</si>
  <si>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</si>
  <si>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</si>
  <si>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</si>
  <si>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</si>
  <si>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</si>
  <si>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</si>
  <si>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</si>
  <si>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</si>
  <si>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</si>
  <si>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</si>
  <si>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</si>
  <si>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</si>
  <si>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</si>
  <si>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</si>
  <si>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</si>
  <si>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</si>
  <si>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</si>
  <si>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</si>
  <si>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</si>
  <si>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</si>
  <si>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</si>
  <si>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</si>
  <si>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</si>
  <si>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</si>
  <si>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</si>
  <si>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</si>
  <si>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</si>
  <si>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</si>
  <si>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</si>
  <si>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</si>
  <si>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</si>
  <si>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</si>
  <si>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</si>
  <si>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</si>
  <si>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</si>
  <si>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</si>
  <si>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</si>
  <si>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</si>
  <si>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</si>
  <si>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</si>
  <si>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</si>
  <si>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</si>
  <si>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</si>
  <si>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</si>
  <si>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</si>
  <si>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</si>
  <si>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</si>
  <si>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</si>
  <si>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</si>
  <si>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</si>
  <si>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</si>
  <si>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</si>
  <si>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</si>
  <si>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</si>
  <si>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</si>
  <si>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</si>
  <si>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</si>
  <si>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</si>
  <si>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</si>
  <si>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</si>
  <si>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</si>
  <si>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</si>
  <si>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</si>
  <si>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</si>
  <si>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</si>
  <si>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</si>
  <si>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</si>
  <si>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</si>
  <si>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</si>
  <si>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</si>
  <si>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</si>
  <si>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</si>
  <si>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</si>
  <si>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</si>
  <si>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</si>
  <si>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</si>
  <si>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</si>
  <si>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</si>
  <si>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</si>
  <si>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</si>
  <si>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</si>
  <si>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</si>
  <si>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</si>
  <si>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</si>
  <si>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</si>
  <si>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</si>
  <si>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</si>
  <si>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</si>
  <si>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</si>
  <si>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</si>
  <si>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</si>
  <si>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</si>
  <si>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</si>
  <si>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</si>
  <si>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</si>
  <si>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</si>
  <si>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</si>
  <si>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</si>
  <si>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</si>
  <si>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</si>
  <si>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</si>
  <si>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</si>
  <si>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</si>
  <si>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</si>
  <si>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</si>
  <si>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</si>
  <si>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</si>
  <si>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</si>
  <si>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</si>
  <si>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</si>
  <si>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</si>
  <si>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</si>
  <si>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</si>
  <si>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</si>
  <si>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</si>
  <si>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</si>
  <si>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</si>
  <si>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</si>
  <si>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</si>
  <si>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</si>
  <si>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</si>
  <si>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</si>
  <si>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</si>
  <si>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</si>
  <si>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</si>
  <si>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</si>
  <si>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</si>
  <si>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</si>
  <si>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</si>
  <si>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</si>
  <si>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</si>
  <si>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</si>
  <si>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</si>
  <si>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</si>
  <si>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</si>
  <si>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</si>
  <si>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</si>
  <si>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</si>
  <si>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</si>
  <si>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</si>
  <si>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</si>
  <si>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</si>
  <si>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</si>
  <si>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</si>
  <si>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</si>
  <si>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</si>
  <si>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</si>
  <si>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</si>
  <si>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</si>
  <si>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</si>
  <si>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</si>
  <si>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</si>
  <si>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</si>
  <si>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</si>
  <si>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</si>
  <si>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</si>
  <si>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</si>
  <si>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</si>
  <si>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</si>
  <si>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</si>
  <si>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</si>
  <si>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</si>
  <si>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</si>
  <si>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</si>
  <si>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</si>
  <si>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</si>
  <si>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</si>
  <si>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</si>
  <si>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</si>
  <si>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</si>
  <si>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</si>
  <si>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</si>
  <si>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</si>
  <si>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</si>
  <si>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</si>
  <si>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</si>
  <si>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</si>
  <si>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</si>
  <si>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</si>
  <si>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</si>
  <si>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</si>
  <si>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</si>
  <si>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</si>
  <si>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</si>
  <si>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</si>
  <si>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</si>
  <si>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</si>
  <si>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</si>
  <si>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</si>
  <si>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</si>
  <si>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</si>
  <si>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</si>
  <si>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</si>
  <si>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</si>
  <si>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</si>
  <si>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</si>
  <si>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</si>
  <si>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</si>
  <si>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</si>
  <si>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</si>
  <si>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</si>
  <si>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</si>
  <si>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</si>
  <si>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</si>
  <si>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</si>
  <si>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</si>
  <si>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</si>
  <si>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</si>
  <si>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</si>
  <si>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</si>
  <si>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</si>
  <si>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</si>
  <si>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</si>
  <si>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</si>
  <si>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</si>
  <si>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</si>
  <si>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</si>
  <si>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</si>
  <si>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</si>
  <si>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</si>
  <si>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</si>
  <si>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</si>
  <si>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</si>
  <si>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</si>
  <si>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</si>
  <si>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</si>
  <si>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</si>
  <si>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</si>
  <si>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</si>
  <si>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</si>
  <si>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</si>
  <si>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</si>
  <si>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</si>
  <si>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</si>
  <si>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</si>
  <si>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</si>
  <si>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</si>
  <si>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</si>
  <si>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</si>
  <si>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</si>
  <si>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</si>
  <si>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</si>
  <si>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</si>
  <si>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</si>
  <si>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</si>
  <si>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</si>
  <si>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</si>
  <si>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</si>
  <si>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</si>
  <si>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</si>
  <si>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</si>
  <si>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</si>
  <si>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</si>
  <si>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</si>
  <si>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</si>
  <si>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</si>
  <si>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</si>
  <si>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</si>
  <si>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</si>
  <si>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</si>
  <si>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</si>
  <si>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</si>
  <si>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</si>
  <si>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</si>
  <si>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</si>
  <si>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</si>
  <si>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</si>
  <si>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</si>
  <si>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</si>
  <si>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</si>
  <si>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</si>
  <si>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</si>
  <si>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</si>
  <si>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</si>
  <si>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</si>
  <si>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</si>
  <si>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</si>
  <si>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</si>
  <si>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</si>
  <si>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</si>
  <si>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</si>
  <si>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</si>
  <si>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</si>
  <si>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</si>
  <si>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</si>
  <si>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</si>
  <si>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</si>
  <si>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</si>
  <si>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</si>
  <si>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</si>
  <si>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</si>
  <si>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</si>
  <si>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</si>
  <si>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</si>
  <si>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</si>
  <si>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</si>
  <si>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</si>
  <si>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</si>
  <si>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</si>
  <si>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</si>
  <si>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</si>
  <si>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</si>
  <si>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</si>
  <si>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</si>
  <si>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</si>
  <si>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</si>
  <si>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</si>
  <si>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</si>
  <si>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</si>
  <si>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</si>
  <si>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</si>
  <si>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</si>
  <si>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</si>
  <si>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</si>
  <si>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</si>
  <si>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</si>
  <si>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</si>
  <si>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</si>
  <si>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</si>
  <si>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</si>
  <si>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</si>
  <si>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</si>
  <si>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</si>
  <si>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</si>
  <si>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</si>
  <si>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</si>
  <si>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</si>
  <si>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</si>
  <si>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</si>
  <si>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</si>
  <si>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</si>
  <si>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</si>
  <si>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</si>
  <si>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</si>
  <si>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</si>
  <si>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</si>
  <si>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</si>
  <si>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</si>
  <si>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</si>
  <si>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</si>
  <si>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</si>
  <si>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</si>
  <si>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</si>
  <si>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</si>
  <si>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</si>
  <si>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</si>
  <si>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</si>
  <si>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</si>
  <si>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</si>
  <si>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</si>
  <si>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</si>
  <si>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</si>
  <si>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</si>
  <si>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</si>
  <si>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</si>
  <si>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</si>
  <si>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</si>
  <si>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</si>
  <si>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</si>
  <si>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</si>
  <si>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</si>
  <si>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</si>
  <si>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</si>
  <si>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</si>
  <si>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</si>
  <si>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</si>
  <si>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</si>
  <si>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</si>
  <si>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</si>
  <si>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</si>
  <si>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</si>
  <si>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</si>
  <si>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</si>
  <si>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</si>
  <si>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</si>
  <si>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</si>
  <si>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</si>
  <si>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</si>
  <si>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</si>
  <si>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</si>
  <si>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</si>
  <si>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</si>
  <si>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</si>
  <si>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</si>
  <si>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</si>
  <si>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</si>
  <si>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</si>
  <si>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</si>
  <si>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</si>
  <si>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</si>
  <si>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</si>
  <si>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</si>
  <si>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</si>
  <si>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</si>
  <si>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</si>
  <si>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</si>
  <si>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</si>
  <si>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</si>
  <si>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</si>
  <si>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</si>
  <si>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</si>
  <si>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</si>
  <si>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</si>
  <si>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</si>
  <si>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</si>
  <si>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</si>
  <si>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</si>
  <si>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</si>
  <si>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</si>
  <si>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</si>
  <si>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</si>
  <si>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</si>
  <si>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</si>
  <si>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</si>
  <si>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</si>
  <si>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</si>
  <si>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</si>
  <si>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</si>
  <si>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</si>
  <si>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</si>
  <si>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</si>
  <si>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</si>
  <si>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</si>
  <si>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</si>
  <si>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</si>
  <si>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</si>
  <si>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</si>
  <si>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</si>
  <si>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</si>
  <si>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</si>
  <si>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</si>
  <si>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</si>
  <si>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</si>
  <si>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</si>
  <si>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</si>
  <si>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</si>
  <si>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</si>
  <si>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</si>
  <si>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</si>
  <si>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</si>
  <si>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</si>
  <si>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</si>
  <si>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</si>
  <si>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</si>
  <si>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</si>
  <si>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</si>
  <si>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</si>
  <si>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</si>
  <si>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</si>
  <si>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</si>
  <si>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</si>
  <si>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</si>
  <si>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</si>
  <si>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</si>
  <si>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</si>
  <si>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</si>
  <si>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</si>
  <si>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</si>
  <si>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</si>
  <si>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</si>
  <si>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</si>
  <si>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</si>
  <si>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</si>
  <si>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</si>
  <si>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</si>
  <si>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</si>
  <si>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</si>
  <si>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</si>
  <si>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</si>
  <si>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</si>
  <si>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</si>
  <si>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</si>
  <si>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</si>
  <si>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</si>
  <si>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</si>
  <si>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</si>
  <si>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</si>
  <si>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</si>
  <si>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</si>
  <si>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</si>
  <si>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</si>
  <si>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</si>
  <si>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</si>
  <si>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</si>
  <si>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</si>
  <si>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</si>
  <si>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</si>
  <si>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</si>
  <si>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</si>
  <si>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</si>
  <si>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</si>
  <si>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</si>
  <si>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</si>
  <si>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</si>
  <si>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</si>
  <si>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</si>
  <si>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</si>
  <si>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</si>
  <si>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</si>
  <si>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</si>
  <si>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</si>
  <si>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</si>
  <si>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</si>
  <si>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</si>
  <si>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</si>
  <si>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</si>
  <si>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</si>
  <si>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</si>
  <si>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</si>
  <si>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</si>
  <si>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</si>
  <si>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</si>
  <si>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</si>
  <si>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</si>
  <si>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</si>
  <si>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</si>
  <si>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</si>
  <si>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</si>
  <si>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</si>
  <si>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</si>
  <si>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</si>
  <si>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</si>
  <si>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</si>
  <si>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</si>
  <si>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</si>
  <si>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</si>
  <si>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</si>
  <si>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</si>
  <si>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</si>
  <si>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</si>
  <si>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</si>
  <si>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</si>
  <si>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</si>
  <si>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</si>
  <si>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</si>
  <si>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</si>
  <si>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</si>
  <si>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</si>
  <si>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</si>
  <si>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</si>
  <si>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</si>
  <si>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</si>
  <si>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</si>
  <si>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</si>
  <si>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</si>
  <si>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</si>
  <si>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</si>
  <si>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</si>
  <si>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</si>
  <si>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</si>
  <si>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</si>
  <si>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</si>
  <si>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</si>
  <si>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</si>
  <si>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</si>
  <si>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</si>
  <si>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</si>
  <si>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</si>
  <si>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</si>
  <si>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</si>
  <si>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</si>
  <si>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</si>
  <si>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</si>
  <si>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</si>
  <si>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</si>
  <si>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</si>
  <si>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</si>
  <si>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</si>
  <si>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</si>
  <si>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</si>
  <si>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</si>
  <si>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</si>
  <si>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</si>
  <si>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</si>
  <si>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</si>
  <si>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</si>
  <si>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</si>
  <si>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</si>
  <si>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</si>
  <si>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</si>
  <si>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</si>
  <si>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</si>
  <si>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</si>
  <si>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</si>
  <si>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</si>
  <si>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</si>
  <si>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</si>
  <si>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</si>
  <si>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</si>
  <si>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</si>
  <si>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</si>
  <si>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</si>
  <si>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</si>
  <si>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</si>
  <si>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</si>
  <si>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</si>
  <si>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</si>
  <si>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</si>
  <si>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</si>
  <si>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</si>
  <si>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</si>
  <si>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</si>
  <si>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</si>
  <si>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</si>
  <si>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</si>
  <si>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</si>
  <si>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</si>
  <si>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</si>
  <si>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</si>
  <si>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</si>
  <si>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</si>
  <si>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</si>
  <si>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</si>
  <si>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</si>
  <si>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</si>
  <si>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</si>
  <si>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</si>
  <si>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</si>
  <si>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</si>
  <si>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</si>
  <si>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</si>
  <si>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</si>
  <si>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</si>
  <si>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</si>
  <si>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</si>
  <si>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</si>
  <si>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</si>
  <si>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</si>
  <si>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</si>
  <si>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</si>
  <si>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</si>
  <si>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</si>
  <si>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</si>
  <si>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</si>
  <si>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</si>
  <si>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</si>
  <si>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</si>
  <si>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</si>
  <si>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</si>
  <si>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</si>
  <si>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</si>
  <si>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</si>
  <si>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</si>
  <si>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</si>
  <si>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</si>
  <si>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</si>
  <si>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</si>
  <si>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</si>
  <si>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</si>
  <si>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</si>
  <si>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</si>
  <si>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</si>
  <si>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</si>
  <si>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</si>
  <si>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</si>
  <si>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</si>
  <si>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</si>
  <si>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</si>
  <si>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</si>
  <si>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</si>
  <si>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</si>
  <si>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</si>
  <si>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</si>
  <si>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</si>
  <si>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</si>
  <si>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</si>
  <si>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</si>
  <si>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</si>
  <si>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</si>
  <si>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</si>
  <si>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</si>
  <si>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</si>
  <si>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</si>
  <si>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</si>
  <si>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</si>
  <si>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</si>
  <si>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</si>
  <si>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</si>
  <si>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</si>
  <si>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</si>
  <si>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</si>
  <si>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</si>
  <si>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</si>
  <si>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</si>
  <si>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</si>
  <si>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</si>
  <si>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</si>
  <si>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</si>
  <si>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</si>
  <si>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</si>
  <si>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</si>
  <si>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</si>
  <si>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</si>
  <si>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</si>
  <si>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</si>
  <si>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</si>
  <si>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</si>
  <si>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</si>
  <si>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</si>
  <si>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</si>
  <si>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</si>
  <si>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</si>
  <si>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</si>
  <si>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</si>
  <si>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</si>
  <si>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</si>
  <si>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</si>
  <si>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</si>
  <si>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</si>
  <si>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</si>
  <si>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</si>
  <si>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</si>
  <si>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</si>
  <si>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</si>
  <si>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</si>
  <si>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</si>
  <si>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</si>
  <si>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</si>
  <si>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</si>
  <si>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</si>
  <si>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</si>
  <si>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</si>
  <si>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</si>
  <si>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</si>
  <si>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</si>
  <si>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</si>
  <si>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</si>
  <si>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</si>
  <si>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</si>
  <si>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</si>
  <si>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</si>
  <si>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</si>
  <si>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</si>
  <si>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</si>
  <si>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</si>
  <si>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</si>
  <si>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</si>
  <si>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</si>
  <si>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</si>
  <si>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</si>
  <si>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</si>
  <si>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</si>
  <si>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</si>
  <si>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</si>
  <si>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</si>
  <si>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</si>
  <si>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</si>
  <si>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</si>
  <si>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</si>
  <si>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</si>
  <si>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</si>
  <si>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</si>
  <si>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</si>
  <si>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</si>
  <si>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</si>
  <si>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</si>
  <si>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</si>
  <si>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</si>
  <si>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</si>
  <si>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</si>
  <si>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</si>
  <si>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</si>
  <si>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</si>
  <si>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</si>
  <si>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</si>
  <si>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</si>
  <si>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</si>
  <si>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</si>
  <si>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</si>
  <si>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</si>
  <si>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</si>
  <si>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</si>
  <si>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</si>
  <si>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</si>
  <si>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</si>
  <si>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</si>
  <si>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</si>
  <si>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</si>
  <si>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</si>
  <si>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</si>
  <si>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</si>
  <si>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</si>
  <si>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</si>
  <si>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</si>
  <si>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</si>
  <si>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</si>
  <si>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</si>
  <si>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</si>
  <si>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</si>
  <si>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</si>
  <si>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</si>
  <si>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</si>
  <si>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</si>
  <si>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</si>
  <si>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</si>
  <si>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</si>
  <si>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</si>
  <si>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</si>
  <si>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</si>
  <si>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</si>
  <si>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</si>
  <si>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</si>
  <si>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</si>
  <si>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</si>
  <si>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</si>
  <si>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</si>
  <si>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</si>
  <si>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</si>
  <si>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</si>
  <si>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</si>
  <si>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</si>
  <si>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</si>
  <si>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</si>
  <si>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</si>
  <si>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</si>
  <si>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</si>
  <si>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</si>
  <si>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</si>
  <si>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</si>
  <si>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</si>
  <si>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</si>
  <si>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</si>
  <si>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</si>
  <si>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</si>
  <si>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</si>
  <si>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</si>
  <si>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</si>
  <si>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</si>
  <si>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</si>
  <si>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</si>
  <si>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</si>
  <si>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</si>
  <si>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</si>
  <si>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</si>
  <si>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</si>
  <si>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</si>
  <si>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</si>
  <si>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</si>
  <si>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</si>
  <si>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</si>
  <si>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</si>
  <si>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</si>
  <si>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</si>
  <si>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</si>
  <si>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</si>
  <si>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</si>
  <si>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</si>
  <si>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</si>
  <si>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</si>
  <si>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</si>
  <si>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</si>
  <si>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</si>
  <si>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</si>
  <si>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</si>
  <si>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</si>
  <si>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</si>
  <si>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</si>
  <si>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</si>
  <si>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</si>
  <si>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</si>
  <si>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</si>
  <si>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</si>
  <si>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</si>
  <si>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</si>
  <si>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</si>
  <si>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</si>
  <si>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</si>
  <si>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</si>
  <si>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</si>
  <si>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</si>
  <si>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</si>
  <si>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</si>
  <si>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</si>
  <si>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</si>
  <si>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</si>
  <si>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</si>
  <si>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</si>
  <si>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</si>
  <si>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</si>
  <si>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</si>
  <si>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</si>
  <si>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</si>
  <si>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</si>
  <si>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</si>
  <si>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</si>
  <si>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</si>
  <si>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</si>
  <si>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</si>
  <si>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</si>
  <si>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</si>
  <si>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</si>
  <si>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</si>
  <si>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</si>
  <si>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</si>
  <si>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</si>
  <si>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</si>
  <si>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</si>
  <si>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</si>
  <si>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</si>
  <si>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</si>
  <si>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</si>
  <si>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</si>
  <si>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</si>
  <si>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</si>
  <si>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</si>
  <si>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</si>
  <si>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</si>
  <si>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</si>
  <si>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</si>
  <si>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</si>
  <si>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</si>
  <si>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</si>
  <si>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</si>
  <si>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</si>
  <si>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</si>
  <si>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</si>
  <si>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</si>
  <si>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</si>
  <si>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</si>
  <si>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</si>
  <si>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</si>
  <si>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</si>
  <si>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</si>
  <si>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</si>
  <si>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</si>
  <si>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</si>
  <si>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</si>
  <si>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</si>
  <si>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</si>
  <si>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</si>
  <si>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</si>
  <si>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</si>
  <si>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</si>
  <si>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</si>
  <si>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</si>
  <si>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</si>
  <si>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</si>
  <si>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</si>
  <si>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</si>
  <si>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</si>
  <si>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</si>
  <si>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</si>
  <si>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</si>
  <si>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</si>
  <si>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</si>
  <si>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</si>
  <si>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</si>
  <si>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</si>
  <si>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</si>
  <si>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</si>
  <si>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</si>
  <si>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</si>
  <si>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</si>
  <si>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</si>
  <si>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</si>
  <si>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</si>
  <si>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</si>
  <si>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</si>
  <si>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</si>
  <si>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</si>
  <si>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</si>
  <si>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</si>
  <si>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</si>
  <si>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</si>
  <si>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</si>
  <si>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</si>
  <si>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</si>
  <si>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</si>
  <si>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</si>
  <si>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</si>
  <si>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</si>
  <si>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</si>
  <si>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</si>
  <si>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</si>
  <si>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</si>
  <si>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</si>
  <si>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</si>
  <si>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</si>
  <si>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</si>
  <si>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</si>
  <si>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</si>
  <si>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</si>
  <si>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</si>
  <si>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</si>
  <si>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</si>
  <si>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</si>
  <si>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</si>
  <si>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</si>
  <si>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</si>
  <si>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</si>
  <si>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</si>
  <si>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</si>
  <si>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</si>
  <si>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</si>
  <si>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</si>
  <si>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</si>
  <si>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</si>
  <si>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</si>
  <si>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</si>
  <si>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</si>
  <si>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</si>
  <si>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</si>
  <si>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</si>
  <si>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</si>
  <si>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</si>
  <si>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</si>
  <si>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</si>
  <si>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</si>
  <si>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</si>
  <si>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</si>
  <si>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</si>
  <si>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</si>
  <si>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</si>
  <si>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</si>
  <si>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</si>
  <si>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</si>
  <si>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</si>
  <si>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</si>
  <si>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</si>
  <si>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</si>
  <si>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</si>
  <si>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</si>
  <si>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</si>
  <si>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</si>
  <si>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</si>
  <si>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</si>
  <si>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</si>
  <si>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</si>
  <si>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</si>
  <si>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</si>
  <si>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</si>
  <si>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</si>
  <si>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</si>
  <si>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</si>
  <si>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</si>
  <si>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</si>
  <si>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</si>
  <si>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</si>
  <si>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</si>
  <si>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</si>
  <si>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</si>
  <si>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</si>
  <si>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</si>
  <si>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</si>
  <si>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</si>
  <si>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</si>
  <si>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</si>
  <si>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</si>
  <si>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</si>
  <si>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</si>
  <si>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</si>
  <si>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</si>
  <si>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</si>
  <si>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</si>
  <si>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</si>
  <si>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</si>
  <si>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</si>
  <si>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</si>
  <si>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</si>
  <si>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</si>
  <si>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</si>
  <si>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</si>
  <si>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</si>
  <si>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</si>
  <si>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</si>
  <si>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</si>
  <si>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</si>
  <si>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</si>
  <si>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</si>
  <si>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</si>
  <si>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</si>
  <si>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</si>
  <si>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</si>
  <si>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</si>
  <si>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</si>
  <si>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</si>
  <si>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</si>
  <si>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</si>
  <si>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</si>
  <si>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</si>
  <si>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</si>
  <si>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</si>
  <si>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</si>
  <si>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</si>
  <si>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</si>
  <si>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</si>
  <si>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</si>
  <si>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</si>
  <si>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</si>
  <si>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</si>
  <si>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</si>
  <si>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</si>
  <si>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</si>
  <si>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</si>
  <si>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</si>
  <si>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</si>
  <si>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</si>
  <si>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</si>
  <si>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</si>
  <si>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</si>
  <si>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</si>
  <si>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</si>
  <si>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</si>
  <si>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</si>
  <si>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</si>
  <si>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</si>
  <si>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</si>
  <si>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</si>
  <si>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</si>
  <si>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</si>
  <si>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</si>
  <si>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</si>
  <si>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</si>
  <si>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</si>
  <si>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</si>
  <si>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</si>
  <si>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</si>
  <si>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</si>
  <si>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</si>
  <si>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</si>
  <si>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</si>
  <si>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</si>
  <si>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</si>
  <si>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</si>
  <si>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</si>
  <si>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</si>
  <si>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</si>
  <si>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</si>
  <si>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</si>
  <si>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</si>
  <si>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</si>
  <si>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</si>
  <si>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</si>
  <si>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</si>
  <si>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</si>
  <si>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</si>
  <si>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</si>
  <si>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</si>
  <si>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</si>
  <si>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</si>
  <si>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</si>
  <si>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</si>
  <si>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</si>
  <si>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</si>
  <si>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</si>
  <si>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</si>
  <si>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</si>
  <si>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</si>
  <si>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</si>
  <si>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</si>
  <si>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</si>
  <si>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</si>
  <si>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</si>
  <si>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</si>
  <si>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</si>
  <si>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</si>
  <si>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</si>
  <si>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</si>
  <si>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</si>
  <si>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</si>
  <si>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</si>
  <si>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</si>
  <si>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</si>
  <si>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</si>
  <si>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</si>
  <si>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</si>
  <si>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</si>
  <si>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</si>
  <si>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</si>
  <si>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</si>
  <si>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</si>
  <si>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</si>
  <si>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</si>
  <si>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</si>
  <si>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</si>
  <si>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</si>
  <si>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</si>
  <si>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</si>
  <si>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</si>
  <si>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</si>
  <si>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</si>
  <si>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</si>
  <si>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</si>
  <si>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</si>
  <si>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</si>
  <si>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</si>
  <si>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</si>
  <si>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</si>
  <si>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</si>
  <si>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</si>
  <si>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</si>
  <si>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</si>
  <si>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</si>
  <si>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</si>
  <si>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</si>
  <si>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</si>
  <si>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</si>
  <si>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</si>
  <si>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</si>
  <si>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</si>
  <si>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</si>
  <si>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</si>
  <si>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</si>
  <si>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</si>
  <si>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</si>
  <si>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</si>
  <si>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</si>
  <si>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</si>
  <si>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</si>
  <si>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</si>
  <si>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</si>
  <si>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</si>
  <si>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</si>
  <si>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</si>
  <si>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</si>
  <si>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</si>
  <si>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</si>
  <si>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</si>
  <si>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</si>
  <si>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</si>
  <si>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</si>
  <si>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</si>
  <si>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</si>
  <si>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</si>
  <si>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</si>
  <si>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</si>
  <si>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</si>
  <si>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</si>
  <si>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</si>
  <si>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</si>
  <si>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</si>
  <si>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</si>
  <si>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</si>
  <si>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</si>
  <si>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</si>
  <si>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</si>
  <si>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</si>
  <si>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</si>
  <si>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</si>
  <si>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</si>
  <si>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</si>
  <si>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</si>
  <si>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</si>
  <si>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</si>
  <si>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</si>
  <si>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</si>
  <si>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</si>
  <si>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</si>
  <si>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</si>
  <si>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</si>
  <si>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</si>
  <si>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</si>
  <si>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</si>
  <si>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</si>
  <si>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</si>
  <si>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</si>
  <si>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</si>
  <si>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</si>
  <si>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</si>
  <si>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</si>
  <si>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</si>
  <si>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</si>
  <si>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</si>
  <si>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</si>
  <si>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</si>
  <si>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</si>
  <si>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</si>
  <si>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</si>
  <si>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</si>
  <si>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</si>
  <si>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</si>
  <si>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</si>
  <si>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</si>
  <si>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</si>
  <si>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</si>
  <si>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</si>
  <si>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</si>
  <si>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</si>
  <si>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</si>
  <si>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</si>
  <si>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</si>
  <si>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</si>
  <si>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</si>
  <si>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</si>
  <si>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</si>
  <si>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</si>
  <si>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</si>
  <si>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</si>
  <si>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</si>
  <si>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</si>
  <si>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</si>
  <si>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</si>
  <si>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</si>
  <si>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</si>
  <si>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</si>
  <si>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</si>
  <si>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</si>
  <si>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</si>
  <si>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</si>
  <si>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</si>
  <si>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</si>
  <si>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</si>
  <si>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</si>
  <si>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</si>
  <si>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</si>
  <si>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</si>
  <si>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</si>
  <si>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</si>
  <si>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</si>
  <si>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</si>
  <si>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</si>
  <si>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</si>
  <si>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</si>
  <si>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</si>
  <si>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</si>
  <si>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</si>
  <si>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</si>
  <si>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</si>
  <si>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</si>
  <si>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</si>
  <si>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</si>
  <si>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</si>
  <si>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</si>
  <si>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</si>
  <si>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</si>
  <si>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</si>
  <si>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</si>
  <si>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</si>
  <si>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</si>
  <si>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</si>
  <si>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</si>
  <si>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</si>
  <si>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</si>
  <si>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</si>
  <si>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</si>
  <si>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</si>
  <si>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</si>
  <si>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</si>
  <si>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</si>
  <si>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</si>
  <si>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</si>
  <si>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</si>
  <si>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</si>
  <si>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</si>
  <si>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</si>
  <si>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</si>
  <si>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</si>
  <si>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</si>
  <si>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</si>
  <si>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</si>
  <si>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</si>
  <si>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</si>
  <si>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</si>
  <si>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</si>
  <si>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</si>
  <si>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</si>
  <si>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</si>
  <si>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</si>
  <si>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</si>
  <si>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</si>
  <si>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</si>
  <si>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</si>
  <si>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</si>
  <si>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</si>
  <si>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</si>
  <si>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</si>
  <si>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</si>
  <si>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</si>
  <si>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</si>
  <si>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</si>
  <si>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</si>
  <si>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</si>
  <si>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</si>
  <si>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</si>
  <si>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</si>
  <si>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</si>
  <si>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</si>
  <si>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</si>
  <si>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</si>
  <si>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</si>
  <si>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</si>
  <si>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</si>
  <si>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</si>
  <si>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</si>
  <si>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</si>
  <si>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</si>
  <si>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</si>
  <si>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</si>
  <si>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</si>
  <si>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</si>
  <si>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</si>
  <si>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</si>
  <si>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</si>
  <si>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</si>
  <si>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</si>
  <si>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</si>
  <si>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</si>
  <si>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</si>
  <si>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</si>
  <si>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</si>
  <si>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</si>
  <si>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</si>
  <si>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</si>
  <si>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</si>
  <si>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</si>
  <si>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</si>
  <si>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</si>
  <si>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</si>
  <si>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</si>
  <si>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</si>
  <si>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</si>
  <si>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</si>
  <si>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</si>
  <si>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</si>
  <si>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</si>
  <si>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</si>
  <si>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</si>
  <si>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</si>
  <si>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</si>
  <si>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</si>
  <si>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</si>
  <si>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</si>
  <si>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</si>
  <si>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</si>
  <si>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</si>
  <si>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</si>
  <si>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</si>
  <si>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</si>
  <si>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</si>
  <si>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</si>
  <si>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</si>
  <si>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</si>
  <si>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</si>
  <si>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</si>
  <si>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</si>
  <si>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</si>
  <si>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</si>
  <si>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</si>
  <si>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</si>
  <si>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</si>
  <si>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</si>
  <si>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</si>
  <si>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</si>
  <si>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</si>
  <si>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</si>
  <si>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</si>
  <si>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</si>
  <si>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</si>
  <si>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</si>
  <si>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</si>
  <si>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</si>
  <si>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</si>
  <si>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</si>
  <si>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</si>
  <si>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</si>
  <si>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</si>
  <si>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</si>
  <si>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</si>
  <si>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</si>
  <si>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</si>
  <si>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</si>
  <si>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</si>
  <si>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</si>
  <si>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</si>
  <si>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</si>
  <si>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</si>
  <si>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</si>
  <si>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</si>
  <si>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</si>
  <si>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</si>
  <si>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</si>
  <si>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</si>
  <si>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</si>
  <si>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</si>
  <si>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</si>
  <si>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</si>
  <si>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</si>
  <si>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</si>
  <si>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</si>
  <si>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</si>
  <si>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</si>
  <si>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</si>
  <si>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</si>
  <si>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</si>
  <si>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</si>
  <si>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</si>
  <si>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</si>
  <si>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</si>
  <si>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</si>
  <si>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</si>
  <si>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</si>
  <si>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</si>
  <si>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</si>
  <si>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</si>
  <si>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</si>
  <si>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</si>
  <si>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</si>
  <si>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</si>
  <si>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</si>
  <si>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</si>
  <si>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</si>
  <si>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</si>
  <si>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</si>
  <si>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</si>
  <si>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</si>
  <si>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</si>
  <si>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</si>
  <si>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</si>
  <si>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</si>
  <si>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</si>
  <si>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</si>
  <si>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</si>
  <si>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</si>
  <si>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</si>
  <si>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</si>
  <si>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</si>
  <si>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</si>
  <si>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</si>
  <si>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</si>
  <si>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</si>
  <si>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</si>
  <si>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</si>
  <si>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</si>
  <si>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</si>
  <si>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</si>
  <si>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</si>
  <si>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</si>
  <si>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</si>
  <si>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</si>
  <si>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</si>
  <si>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</si>
  <si>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</si>
  <si>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</si>
  <si>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</si>
  <si>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</si>
  <si>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</si>
  <si>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</si>
  <si>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</si>
  <si>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</si>
  <si>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</si>
  <si>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</si>
  <si>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</si>
  <si>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</si>
  <si>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</si>
  <si>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</si>
  <si>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</si>
  <si>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</si>
  <si>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</si>
  <si>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</si>
  <si>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</si>
  <si>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</si>
  <si>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</si>
  <si>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</si>
  <si>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</si>
  <si>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</si>
  <si>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</si>
  <si>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</si>
  <si>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</si>
  <si>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</si>
  <si>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</si>
  <si>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</si>
  <si>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</si>
  <si>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</si>
  <si>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</si>
  <si>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</si>
  <si>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</si>
  <si>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</si>
  <si>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</si>
  <si>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</si>
  <si>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</si>
  <si>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</si>
  <si>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</si>
  <si>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</si>
  <si>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</si>
  <si>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</si>
  <si>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</si>
  <si>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</si>
  <si>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</si>
  <si>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</si>
  <si>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</si>
  <si>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</si>
  <si>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</si>
  <si>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</si>
  <si>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</si>
  <si>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</si>
  <si>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</si>
  <si>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</si>
  <si>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</si>
  <si>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</si>
  <si>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</si>
  <si>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</si>
  <si>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</si>
  <si>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</si>
  <si>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</si>
  <si>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</si>
  <si>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</si>
  <si>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</si>
  <si>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</si>
  <si>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</si>
  <si>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</si>
  <si>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</si>
  <si>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</si>
  <si>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</si>
  <si>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</si>
  <si>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</si>
  <si>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</si>
  <si>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</si>
  <si>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</si>
  <si>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</si>
  <si>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</si>
  <si>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</si>
  <si>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</si>
  <si>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</si>
  <si>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</si>
  <si>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</si>
  <si>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</si>
  <si>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</si>
  <si>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</si>
  <si>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</si>
  <si>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</si>
  <si>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</si>
  <si>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</si>
  <si>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</si>
  <si>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</si>
  <si>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</si>
  <si>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</si>
  <si>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</si>
  <si>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</si>
  <si>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</si>
  <si>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</si>
  <si>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</si>
  <si>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</si>
  <si>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</si>
  <si>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</si>
  <si>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</si>
  <si>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</si>
  <si>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</si>
  <si>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</si>
  <si>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</si>
  <si>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</si>
  <si>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</si>
  <si>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</si>
  <si>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</si>
  <si>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</si>
  <si>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</si>
  <si>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</si>
  <si>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</si>
  <si>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</si>
  <si>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</si>
  <si>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</si>
  <si>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</si>
  <si>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</si>
  <si>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</si>
  <si>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</si>
  <si>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</si>
  <si>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</si>
  <si>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</si>
  <si>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</si>
  <si>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</si>
  <si>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</si>
  <si>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</si>
  <si>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</si>
  <si>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</si>
  <si>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</si>
  <si>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</si>
  <si>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</si>
  <si>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</si>
  <si>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</si>
  <si>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</si>
  <si>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</si>
  <si>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</si>
  <si>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</si>
  <si>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</si>
  <si>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</si>
  <si>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</si>
  <si>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</si>
  <si>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</si>
  <si>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</si>
  <si>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</si>
  <si>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</si>
  <si>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</si>
  <si>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</si>
  <si>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</si>
  <si>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</si>
  <si>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</si>
  <si>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</si>
  <si>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</si>
  <si>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</si>
  <si>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</si>
  <si>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</si>
  <si>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</si>
  <si>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</si>
  <si>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</si>
  <si>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</si>
  <si>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</si>
  <si>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</si>
  <si>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</si>
  <si>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</si>
  <si>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</si>
  <si>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</si>
  <si>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</si>
  <si>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</si>
  <si>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</si>
  <si>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</si>
  <si>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</si>
  <si>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</si>
  <si>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</si>
  <si>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</si>
  <si>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</si>
  <si>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</si>
  <si>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</si>
  <si>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</si>
  <si>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</si>
  <si>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</si>
  <si>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</si>
  <si>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</si>
  <si>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</si>
  <si>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</si>
  <si>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</si>
  <si>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</si>
  <si>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</si>
  <si>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</si>
  <si>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</si>
  <si>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</si>
  <si>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</si>
  <si>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</si>
  <si>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</si>
  <si>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</si>
  <si>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</si>
  <si>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</si>
  <si>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</si>
  <si>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</si>
  <si>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</si>
  <si>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</si>
  <si>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</si>
  <si>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</si>
  <si>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</si>
  <si>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</si>
  <si>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</si>
  <si>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</si>
  <si>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</si>
  <si>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</si>
  <si>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</si>
  <si>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</si>
  <si>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</si>
  <si>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</si>
  <si>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</si>
  <si>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</si>
  <si>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</si>
  <si>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</si>
  <si>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</si>
  <si>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</si>
  <si>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</si>
  <si>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</si>
  <si>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</si>
  <si>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</si>
  <si>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</si>
  <si>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</si>
  <si>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</si>
  <si>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</si>
  <si>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</si>
  <si>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</si>
  <si>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</si>
  <si>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</si>
  <si>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</si>
  <si>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</si>
  <si>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</si>
  <si>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</si>
  <si>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</si>
  <si>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</si>
  <si>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</si>
  <si>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</si>
  <si>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</si>
  <si>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</si>
  <si>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</si>
  <si>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</si>
  <si>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</si>
  <si>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</si>
  <si>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</si>
  <si>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</si>
  <si>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</si>
  <si>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</si>
  <si>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</si>
  <si>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</si>
  <si>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</si>
  <si>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</si>
  <si>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</si>
  <si>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</si>
  <si>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</si>
  <si>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</si>
  <si>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</si>
  <si>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</si>
  <si>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</si>
  <si>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</si>
  <si>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</si>
  <si>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</si>
  <si>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</si>
  <si>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</si>
  <si>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</si>
  <si>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</si>
  <si>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</si>
  <si>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</si>
  <si>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</si>
  <si>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</si>
  <si>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</si>
  <si>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</si>
  <si>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</si>
  <si>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</si>
  <si>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</si>
  <si>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</si>
  <si>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</si>
  <si>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</si>
  <si>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</si>
  <si>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</si>
  <si>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</si>
  <si>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</si>
  <si>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</si>
  <si>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</si>
  <si>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</si>
  <si>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</si>
  <si>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</si>
  <si>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</si>
  <si>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</si>
  <si>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</si>
  <si>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</si>
  <si>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</si>
  <si>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</si>
  <si>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</si>
  <si>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</si>
  <si>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</si>
  <si>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</si>
  <si>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</si>
  <si>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</si>
  <si>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</si>
  <si>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</si>
  <si>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</si>
  <si>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</si>
  <si>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</si>
  <si>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</si>
  <si>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</si>
  <si>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</si>
  <si>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</si>
  <si>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</si>
  <si>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</si>
  <si>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</si>
  <si>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</si>
  <si>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</si>
  <si>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</si>
  <si>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</si>
  <si>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</si>
  <si>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</si>
  <si>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</si>
  <si>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</si>
  <si>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</si>
  <si>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</si>
  <si>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</si>
  <si>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</si>
  <si>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</si>
  <si>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</si>
  <si>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</si>
  <si>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</si>
  <si>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</si>
  <si>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</si>
  <si>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</si>
  <si>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</si>
  <si>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</si>
  <si>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</si>
  <si>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</si>
  <si>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</si>
  <si>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</si>
  <si>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</si>
  <si>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</si>
  <si>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</si>
  <si>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</si>
  <si>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</si>
  <si>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</si>
  <si>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</si>
  <si>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</si>
  <si>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</si>
  <si>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</si>
  <si>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</si>
  <si>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</si>
  <si>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</si>
  <si>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</si>
  <si>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</si>
  <si>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</si>
  <si>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</si>
  <si>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</si>
  <si>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</si>
  <si>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</si>
  <si>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</si>
  <si>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</si>
  <si>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</si>
  <si>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</si>
  <si>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</si>
  <si>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</si>
  <si>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</si>
  <si>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</si>
  <si>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</si>
  <si>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</si>
  <si>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</si>
  <si>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</si>
  <si>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</si>
  <si>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</si>
  <si>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</si>
  <si>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</si>
  <si>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</si>
  <si>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</si>
  <si>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</si>
  <si>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</si>
  <si>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</si>
  <si>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</si>
  <si>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</si>
  <si>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</si>
  <si>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</si>
  <si>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</si>
  <si>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</si>
  <si>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</si>
  <si>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</si>
  <si>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</si>
  <si>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</si>
  <si>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</si>
  <si>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</si>
  <si>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</si>
  <si>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</si>
  <si>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</si>
  <si>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</si>
  <si>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</si>
  <si>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</si>
  <si>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</si>
  <si>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</si>
  <si>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</si>
  <si>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</si>
  <si>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</si>
  <si>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</si>
  <si>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</si>
  <si>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</si>
  <si>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</si>
  <si>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</si>
  <si>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</si>
  <si>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</si>
  <si>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</si>
  <si>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</si>
  <si>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</si>
  <si>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</si>
  <si>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</si>
  <si>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</si>
  <si>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</si>
  <si>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</si>
  <si>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</si>
  <si>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</si>
  <si>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</si>
  <si>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</si>
  <si>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</si>
  <si>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</si>
  <si>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</si>
  <si>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</si>
  <si>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</si>
  <si>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</si>
  <si>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</si>
  <si>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</si>
  <si>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</si>
  <si>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</si>
  <si>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</si>
  <si>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</si>
  <si>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</si>
  <si>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</si>
  <si>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</si>
  <si>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</si>
  <si>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</si>
  <si>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</si>
  <si>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</si>
  <si>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</si>
  <si>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</si>
  <si>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</si>
  <si>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</si>
  <si>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</si>
  <si>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</si>
  <si>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</si>
  <si>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</si>
  <si>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</si>
  <si>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</si>
  <si>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</si>
  <si>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</si>
  <si>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</si>
  <si>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</si>
  <si>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</si>
  <si>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</si>
  <si>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</si>
  <si>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</si>
  <si>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</si>
  <si>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</si>
  <si>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</si>
  <si>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</si>
  <si>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</si>
  <si>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</si>
  <si>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</si>
  <si>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</si>
  <si>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</si>
  <si>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</si>
  <si>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</si>
  <si>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</si>
  <si>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</si>
  <si>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</si>
  <si>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</si>
  <si>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</si>
  <si>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</si>
  <si>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</si>
  <si>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</si>
  <si>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</si>
  <si>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</si>
  <si>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</si>
  <si>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</si>
  <si>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</si>
  <si>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</si>
  <si>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</si>
  <si>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</si>
  <si>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</si>
  <si>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</si>
  <si>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</si>
  <si>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</si>
  <si>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</si>
  <si>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</si>
  <si>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</si>
  <si>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</si>
  <si>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</si>
  <si>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</si>
  <si>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</si>
  <si>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</si>
  <si>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</si>
  <si>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</si>
  <si>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</si>
  <si>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</si>
  <si>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</si>
  <si>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</si>
  <si>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</si>
  <si>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</si>
  <si>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</si>
  <si>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</si>
  <si>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</si>
  <si>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</si>
  <si>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</si>
  <si>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</si>
  <si>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</si>
  <si>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</si>
  <si>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</si>
  <si>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</si>
  <si>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</si>
  <si>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</si>
  <si>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</si>
  <si>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</si>
  <si>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</si>
  <si>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</si>
  <si>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</si>
  <si>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</si>
  <si>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</si>
  <si>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</si>
  <si>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</si>
  <si>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</si>
  <si>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</si>
  <si>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</si>
  <si>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</si>
  <si>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</si>
  <si>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</si>
  <si>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</si>
  <si>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</si>
  <si>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</si>
  <si>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</si>
  <si>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</si>
  <si>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</si>
  <si>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</si>
  <si>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</si>
  <si>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</si>
  <si>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</si>
  <si>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</si>
  <si>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</si>
  <si>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</si>
  <si>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</si>
  <si>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</si>
  <si>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</si>
  <si>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</si>
  <si>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</si>
  <si>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</si>
  <si>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</si>
  <si>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</si>
  <si>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</si>
  <si>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</si>
  <si>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</si>
  <si>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</si>
  <si>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</si>
  <si>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</si>
  <si>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</si>
  <si>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</si>
  <si>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</si>
  <si>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</si>
  <si>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</si>
  <si>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</si>
  <si>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</si>
  <si>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</si>
  <si>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</si>
  <si>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</si>
  <si>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</si>
  <si>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</si>
  <si>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</si>
  <si>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</si>
  <si>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</si>
  <si>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</si>
  <si>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</si>
  <si>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</si>
  <si>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</si>
  <si>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</si>
  <si>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</si>
  <si>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</si>
  <si>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</si>
  <si>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</si>
  <si>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</si>
  <si>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</si>
  <si>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</si>
  <si>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</si>
  <si>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</si>
  <si>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</si>
  <si>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</si>
  <si>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</si>
  <si>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</si>
  <si>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</si>
  <si>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</si>
  <si>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</si>
  <si>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</si>
  <si>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</si>
  <si>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</si>
  <si>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</si>
  <si>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</si>
  <si>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</si>
  <si>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</si>
  <si>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</si>
  <si>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</si>
  <si>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</si>
  <si>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</si>
  <si>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</si>
  <si>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</si>
  <si>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</si>
  <si>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</si>
  <si>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</si>
  <si>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</si>
  <si>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</si>
  <si>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</si>
  <si>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</si>
  <si>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</si>
  <si>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</si>
  <si>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</si>
  <si>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</si>
  <si>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</si>
  <si>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</si>
  <si>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</si>
  <si>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</si>
  <si>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</si>
  <si>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</si>
  <si>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</si>
  <si>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</si>
  <si>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</si>
  <si>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</si>
  <si>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</si>
  <si>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</si>
  <si>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</si>
  <si>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</si>
  <si>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</si>
  <si>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</si>
  <si>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</si>
  <si>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</si>
  <si>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</si>
  <si>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</si>
  <si>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</si>
  <si>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</si>
  <si>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</si>
  <si>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</si>
  <si>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</si>
  <si>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</si>
  <si>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</si>
  <si>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</si>
  <si>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</si>
  <si>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</si>
  <si>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</si>
  <si>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</si>
  <si>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</si>
  <si>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</si>
  <si>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</si>
  <si>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</si>
  <si>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</si>
  <si>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</si>
  <si>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</si>
  <si>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</si>
  <si>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</si>
  <si>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</si>
  <si>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</si>
  <si>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</si>
  <si>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</si>
  <si>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</si>
  <si>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</si>
  <si>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</si>
  <si>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</si>
  <si>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</si>
  <si>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</si>
  <si>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</si>
  <si>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</si>
  <si>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</si>
  <si>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</si>
  <si>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</si>
  <si>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</si>
  <si>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</si>
  <si>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</si>
  <si>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</si>
  <si>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</si>
  <si>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</si>
  <si>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</si>
  <si>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</si>
  <si>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</si>
  <si>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</si>
  <si>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</si>
  <si>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</si>
  <si>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</si>
  <si>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</si>
  <si>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</si>
  <si>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</si>
  <si>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</si>
  <si>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</si>
  <si>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</si>
  <si>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</si>
  <si>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</si>
  <si>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</si>
  <si>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</si>
  <si>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</si>
  <si>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</si>
  <si>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</si>
  <si>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</si>
  <si>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</si>
  <si>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</si>
  <si>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</si>
  <si>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</si>
  <si>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</si>
  <si>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</si>
  <si>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</si>
  <si>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</si>
  <si>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</si>
  <si>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</si>
  <si>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</si>
  <si>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</si>
  <si>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</si>
  <si>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</si>
  <si>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</si>
  <si>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</si>
  <si>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</si>
  <si>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</si>
  <si>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</si>
  <si>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</si>
  <si>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</si>
  <si>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</si>
  <si>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</si>
  <si>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</si>
  <si>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</si>
  <si>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</si>
  <si>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</si>
  <si>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</si>
  <si>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</si>
  <si>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</si>
  <si>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</si>
  <si>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</si>
  <si>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</si>
  <si>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</si>
  <si>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</si>
  <si>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</si>
  <si>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</si>
  <si>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</si>
  <si>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</si>
  <si>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</si>
  <si>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</si>
  <si>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</si>
  <si>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</si>
  <si>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</si>
  <si>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</si>
  <si>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</si>
  <si>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</si>
  <si>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</si>
  <si>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</si>
  <si>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</si>
  <si>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</si>
  <si>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</si>
  <si>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</si>
  <si>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</si>
  <si>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</si>
  <si>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</si>
  <si>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</si>
  <si>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</si>
  <si>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</si>
  <si>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</si>
  <si>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</si>
  <si>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</si>
  <si>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</si>
  <si>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</si>
  <si>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</si>
  <si>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</si>
  <si>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</si>
  <si>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</si>
  <si>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</si>
  <si>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</si>
  <si>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</si>
  <si>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</si>
  <si>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</si>
  <si>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</si>
  <si>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</si>
  <si>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</si>
  <si>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</si>
  <si>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</si>
  <si>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</si>
  <si>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</si>
  <si>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</si>
  <si>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</si>
  <si>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</si>
  <si>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</si>
  <si>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</si>
  <si>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</si>
  <si>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</si>
  <si>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</si>
  <si>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</si>
  <si>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</si>
  <si>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</si>
  <si>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</si>
  <si>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</si>
  <si>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</si>
  <si>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</si>
  <si>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</si>
  <si>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</si>
  <si>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</si>
  <si>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</si>
  <si>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</si>
  <si>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</si>
  <si>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</si>
  <si>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</si>
  <si>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</si>
  <si>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</si>
  <si>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</si>
  <si>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</si>
  <si>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</si>
  <si>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</si>
  <si>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</si>
  <si>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</si>
  <si>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</si>
  <si>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</si>
  <si>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</si>
  <si>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</si>
  <si>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</si>
  <si>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</si>
  <si>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</si>
  <si>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</si>
  <si>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</si>
  <si>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</si>
  <si>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</si>
  <si>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</si>
  <si>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</si>
  <si>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</si>
  <si>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</si>
  <si>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</si>
  <si>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</si>
  <si>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</si>
  <si>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</si>
  <si>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</si>
  <si>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</si>
  <si>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</si>
  <si>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</si>
  <si>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</si>
  <si>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</si>
  <si>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</si>
  <si>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</si>
  <si>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</si>
  <si>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</si>
  <si>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</si>
  <si>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</si>
  <si>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</si>
  <si>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</si>
  <si>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</si>
  <si>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</si>
  <si>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</si>
  <si>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</si>
  <si>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</si>
  <si>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</si>
  <si>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</si>
  <si>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</si>
  <si>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</si>
  <si>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</si>
  <si>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</si>
  <si>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</si>
  <si>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</si>
  <si>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</si>
  <si>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</si>
  <si>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</si>
  <si>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</si>
  <si>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</si>
  <si>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</si>
  <si>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</si>
  <si>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</si>
  <si>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</si>
  <si>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</si>
  <si>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</si>
  <si>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</si>
  <si>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</si>
  <si>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</si>
  <si>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</si>
  <si>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</si>
  <si>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</si>
  <si>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</si>
  <si>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</si>
  <si>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</si>
  <si>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</si>
  <si>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</si>
  <si>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</si>
  <si>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</si>
  <si>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</si>
  <si>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</si>
  <si>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</si>
  <si>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</si>
  <si>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</si>
  <si>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</si>
  <si>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</si>
  <si>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</si>
  <si>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</si>
  <si>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</si>
  <si>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</si>
  <si>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</si>
  <si>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</si>
  <si>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</si>
  <si>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</si>
  <si>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</si>
  <si>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</si>
  <si>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</si>
  <si>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</si>
  <si>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</si>
  <si>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</si>
  <si>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</si>
  <si>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</si>
  <si>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</si>
  <si>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</si>
  <si>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</si>
  <si>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</si>
  <si>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</si>
  <si>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</si>
  <si>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</si>
  <si>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</si>
  <si>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</si>
  <si>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</si>
  <si>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</si>
  <si>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</si>
  <si>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</si>
  <si>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</si>
  <si>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</si>
  <si>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</si>
  <si>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</si>
  <si>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</si>
  <si>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</si>
  <si>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</si>
  <si>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</si>
  <si>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</si>
  <si>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</si>
  <si>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</si>
  <si>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</si>
  <si>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</si>
  <si>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</si>
  <si>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</si>
  <si>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</si>
  <si>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</si>
  <si>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</si>
  <si>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</si>
  <si>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</si>
  <si>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</si>
  <si>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</si>
  <si>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</si>
  <si>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</si>
  <si>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</si>
  <si>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</si>
  <si>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</si>
  <si>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</si>
  <si>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</si>
  <si>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</si>
  <si>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</si>
  <si>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</si>
  <si>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</si>
  <si>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</si>
  <si>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</si>
  <si>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</si>
  <si>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</si>
  <si>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</si>
  <si>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</si>
  <si>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</si>
  <si>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</si>
  <si>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</si>
  <si>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</si>
  <si>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</si>
  <si>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</si>
  <si>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</si>
  <si>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</si>
  <si>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</si>
  <si>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</si>
  <si>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</si>
  <si>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</si>
  <si>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</si>
  <si>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</si>
  <si>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</si>
  <si>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</si>
  <si>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</si>
  <si>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</si>
  <si>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</si>
  <si>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</si>
  <si>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</si>
  <si>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</si>
  <si>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</si>
  <si>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</si>
  <si>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</si>
  <si>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</si>
  <si>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</si>
  <si>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</si>
  <si>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</si>
  <si>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</si>
  <si>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</si>
  <si>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</si>
  <si>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</si>
  <si>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</si>
  <si>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</si>
  <si>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</si>
  <si>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</si>
  <si>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</si>
  <si>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</si>
  <si>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</si>
  <si>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</si>
  <si>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</si>
  <si>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</si>
  <si>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</si>
  <si>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</si>
  <si>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</si>
  <si>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</si>
  <si>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</si>
  <si>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</si>
  <si>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</si>
  <si>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</si>
  <si>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</si>
  <si>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</si>
  <si>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</si>
  <si>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</si>
  <si>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</si>
  <si>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</si>
  <si>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</si>
  <si>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</si>
  <si>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</si>
  <si>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</si>
  <si>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</si>
  <si>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</si>
  <si>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</si>
  <si>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</si>
  <si>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</si>
  <si>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</si>
  <si>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</si>
  <si>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</si>
  <si>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</si>
  <si>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</si>
  <si>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</si>
  <si>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</si>
  <si>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</si>
  <si>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</si>
  <si>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</si>
  <si>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</si>
  <si>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</si>
  <si>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</si>
  <si>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</si>
  <si>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</si>
  <si>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</si>
  <si>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</si>
  <si>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</si>
  <si>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</si>
  <si>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</si>
  <si>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</si>
  <si>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</si>
  <si>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</si>
  <si>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</si>
  <si>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</si>
  <si>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</si>
  <si>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</si>
  <si>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</si>
  <si>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</si>
  <si>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</si>
  <si>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</si>
  <si>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</si>
  <si>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</si>
  <si>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</si>
  <si>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</si>
  <si>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</si>
  <si>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</si>
  <si>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</si>
  <si>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</si>
  <si>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</si>
  <si>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</si>
  <si>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</si>
  <si>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</si>
  <si>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</si>
  <si>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</si>
  <si>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</si>
  <si>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</si>
  <si>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</si>
  <si>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</si>
  <si>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</si>
  <si>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</si>
  <si>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</si>
  <si>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</si>
  <si>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</si>
  <si>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</si>
  <si>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</si>
  <si>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</si>
  <si>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</si>
  <si>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</si>
  <si>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</si>
  <si>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</si>
  <si>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</si>
  <si>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</si>
  <si>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</si>
  <si>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</si>
  <si>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</si>
  <si>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</si>
  <si>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</si>
  <si>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</si>
  <si>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</si>
  <si>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</si>
  <si>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</si>
  <si>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</si>
  <si>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</si>
  <si>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</si>
  <si>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</si>
  <si>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</si>
  <si>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</si>
  <si>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</si>
  <si>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</si>
  <si>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</si>
  <si>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</si>
  <si>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</si>
  <si>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</si>
  <si>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</si>
  <si>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</si>
  <si>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</si>
  <si>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</si>
  <si>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</si>
  <si>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</si>
  <si>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</si>
  <si>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</si>
  <si>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</si>
  <si>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</si>
  <si>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</si>
  <si>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</si>
  <si>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</si>
  <si>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</si>
  <si>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</si>
  <si>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</si>
  <si>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</si>
  <si>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</si>
  <si>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</si>
  <si>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</si>
  <si>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</si>
  <si>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</si>
  <si>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</si>
  <si>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</si>
  <si>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</si>
  <si>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</si>
  <si>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</si>
  <si>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</si>
  <si>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</si>
  <si>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</si>
  <si>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</si>
  <si>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</si>
  <si>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</si>
  <si>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</si>
  <si>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</si>
  <si>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</si>
  <si>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</si>
  <si>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</si>
  <si>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</si>
  <si>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</si>
  <si>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</si>
  <si>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</si>
  <si>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</si>
  <si>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</si>
  <si>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</si>
  <si>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</si>
  <si>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</si>
  <si>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</si>
  <si>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</si>
  <si>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</si>
  <si>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</si>
  <si>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</si>
  <si>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</si>
  <si>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</si>
  <si>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</si>
  <si>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</si>
  <si>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</si>
  <si>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</si>
  <si>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</si>
  <si>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</si>
  <si>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</si>
  <si>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</si>
  <si>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</si>
  <si>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</si>
  <si>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</si>
  <si>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</si>
  <si>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</si>
  <si>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</si>
  <si>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</si>
  <si>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</si>
  <si>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</si>
  <si>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</si>
  <si>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</si>
  <si>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</si>
  <si>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</si>
  <si>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</si>
  <si>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</si>
  <si>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</si>
  <si>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</si>
  <si>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</si>
  <si>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</si>
  <si>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</si>
  <si>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</si>
  <si>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</si>
  <si>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</si>
  <si>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</si>
  <si>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</si>
  <si>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</si>
  <si>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</si>
  <si>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</si>
  <si>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</si>
  <si>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</si>
  <si>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</si>
  <si>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</si>
  <si>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</si>
  <si>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</si>
  <si>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</si>
  <si>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</si>
  <si>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</si>
  <si>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</si>
  <si>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</si>
  <si>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</si>
  <si>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</si>
  <si>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</si>
  <si>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</si>
  <si>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</si>
  <si>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</si>
  <si>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</si>
  <si>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</si>
  <si>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</si>
  <si>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</si>
  <si>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</si>
  <si>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</si>
  <si>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</si>
  <si>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</si>
  <si>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</si>
  <si>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</si>
  <si>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</si>
  <si>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</si>
  <si>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</si>
  <si>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</si>
  <si>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</si>
  <si>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</si>
  <si>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</si>
  <si>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</si>
  <si>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</si>
  <si>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</si>
  <si>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</si>
  <si>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</si>
  <si>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</si>
  <si>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</si>
  <si>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</si>
  <si>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</si>
  <si>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</si>
  <si>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</si>
  <si>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</si>
  <si>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</si>
  <si>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</si>
  <si>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</si>
  <si>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</si>
  <si>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</si>
  <si>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</si>
  <si>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</si>
  <si>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</si>
  <si>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</si>
  <si>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</si>
  <si>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</si>
  <si>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</si>
  <si>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</si>
  <si>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</si>
  <si>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</si>
  <si>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</si>
  <si>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</si>
  <si>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</si>
  <si>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</si>
  <si>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</si>
  <si>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</si>
  <si>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</si>
  <si>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</si>
  <si>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</si>
  <si>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</si>
  <si>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</si>
  <si>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</si>
  <si>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</si>
  <si>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</si>
  <si>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</si>
  <si>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</si>
  <si>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</si>
  <si>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</si>
  <si>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</si>
  <si>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</si>
  <si>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</si>
  <si>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</si>
  <si>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</si>
  <si>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</si>
  <si>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</si>
  <si>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</si>
  <si>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</si>
  <si>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</si>
  <si>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</si>
  <si>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</si>
  <si>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</si>
  <si>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</si>
  <si>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</si>
  <si>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</si>
  <si>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</si>
  <si>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</si>
  <si>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</si>
  <si>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</si>
  <si>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</si>
  <si>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</si>
  <si>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</si>
  <si>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</si>
  <si>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</si>
  <si>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</si>
  <si>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</si>
  <si>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</si>
  <si>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</si>
  <si>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</si>
  <si>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</si>
  <si>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</si>
  <si>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</si>
  <si>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</si>
  <si>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</si>
  <si>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</si>
  <si>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</si>
  <si>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</si>
  <si>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</si>
  <si>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</si>
  <si>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</si>
  <si>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</si>
  <si>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</si>
  <si>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</si>
  <si>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</si>
  <si>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</si>
  <si>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</si>
  <si>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</si>
  <si>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</si>
  <si>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</si>
  <si>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</si>
  <si>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</si>
  <si>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</si>
  <si>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</si>
  <si>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</si>
  <si>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</si>
  <si>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</si>
  <si>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</si>
  <si>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</si>
  <si>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</si>
  <si>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</si>
  <si>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</si>
  <si>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</si>
  <si>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</si>
  <si>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</si>
  <si>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</si>
  <si>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</si>
  <si>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</si>
  <si>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</si>
  <si>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</si>
  <si>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</si>
  <si>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</si>
  <si>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</si>
  <si>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</si>
  <si>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</si>
  <si>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</si>
  <si>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</si>
  <si>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</si>
  <si>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</si>
  <si>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</si>
  <si>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</si>
  <si>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</si>
  <si>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</si>
  <si>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</si>
  <si>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</si>
  <si>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</si>
  <si>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</si>
  <si>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</si>
  <si>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</si>
  <si>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</si>
  <si>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</si>
  <si>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</si>
  <si>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</si>
  <si>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</si>
  <si>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</si>
  <si>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</si>
  <si>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</si>
  <si>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</si>
  <si>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</si>
  <si>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</si>
  <si>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</si>
  <si>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</si>
  <si>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</si>
  <si>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</si>
  <si>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</si>
  <si>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</si>
  <si>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</si>
  <si>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</si>
  <si>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</si>
  <si>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</si>
  <si>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</si>
  <si>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</si>
  <si>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</si>
  <si>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</si>
  <si>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</si>
  <si>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</si>
  <si>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</si>
  <si>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</si>
  <si>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</si>
  <si>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</si>
  <si>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</si>
  <si>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</si>
  <si>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</si>
  <si>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</si>
  <si>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</si>
  <si>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</si>
  <si>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</si>
  <si>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</si>
  <si>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</si>
  <si>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</si>
  <si>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</si>
  <si>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</si>
  <si>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</si>
  <si>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</si>
  <si>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</si>
  <si>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</si>
  <si>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</si>
  <si>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</si>
  <si>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</si>
  <si>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</si>
  <si>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</si>
  <si>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</si>
  <si>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</si>
  <si>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</si>
  <si>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</si>
  <si>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</si>
  <si>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</si>
  <si>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</si>
  <si>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</si>
  <si>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</si>
  <si>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</si>
  <si>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</si>
  <si>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</si>
  <si>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</si>
  <si>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</si>
  <si>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</si>
  <si>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</si>
  <si>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</si>
  <si>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</si>
  <si>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</si>
  <si>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</si>
  <si>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</si>
  <si>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</si>
  <si>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</si>
  <si>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</si>
  <si>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</si>
  <si>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</si>
  <si>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</si>
  <si>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</si>
  <si>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</si>
  <si>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</si>
  <si>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</si>
  <si>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</si>
  <si>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</si>
  <si>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</si>
  <si>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</si>
  <si>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</si>
  <si>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</si>
  <si>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</si>
  <si>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</si>
  <si>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</si>
  <si>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</si>
  <si>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</si>
  <si>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</si>
  <si>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</si>
  <si>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</si>
  <si>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</si>
  <si>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</si>
  <si>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</si>
  <si>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</si>
  <si>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</si>
  <si>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</si>
  <si>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</si>
  <si>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</si>
  <si>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</si>
  <si>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</si>
  <si>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</si>
  <si>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</si>
  <si>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</si>
  <si>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</si>
  <si>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</si>
  <si>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</si>
  <si>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</si>
  <si>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</si>
  <si>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</si>
  <si>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</si>
  <si>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</si>
  <si>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</si>
  <si>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</si>
  <si>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</si>
  <si>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</si>
  <si>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</si>
  <si>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</si>
  <si>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</si>
  <si>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</si>
  <si>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</si>
  <si>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</si>
  <si>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</si>
  <si>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</si>
  <si>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</si>
  <si>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</si>
  <si>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</si>
  <si>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</si>
  <si>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</si>
  <si>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</si>
  <si>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</si>
  <si>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</si>
  <si>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</si>
  <si>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</si>
  <si>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</si>
  <si>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</si>
  <si>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</si>
  <si>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</si>
  <si>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</si>
  <si>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</si>
  <si>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</si>
  <si>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</si>
  <si>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</si>
  <si>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</si>
  <si>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</si>
  <si>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</si>
  <si>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</si>
  <si>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</si>
  <si>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</si>
  <si>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</si>
  <si>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</si>
  <si>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</si>
  <si>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</si>
  <si>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</si>
  <si>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</si>
  <si>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</si>
  <si>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</si>
  <si>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</si>
  <si>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</si>
  <si>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</si>
  <si>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</si>
  <si>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</si>
  <si>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</si>
  <si>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</si>
  <si>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</si>
  <si>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</si>
  <si>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</si>
  <si>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</si>
  <si>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</si>
  <si>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</si>
  <si>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</si>
  <si>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</si>
  <si>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</si>
  <si>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</si>
  <si>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</si>
  <si>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</si>
  <si>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</si>
  <si>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</si>
  <si>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</si>
  <si>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</si>
  <si>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</si>
  <si>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</si>
  <si>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</si>
  <si>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</si>
  <si>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</si>
  <si>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</si>
  <si>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</si>
  <si>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</si>
  <si>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</si>
  <si>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</si>
  <si>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</si>
  <si>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</si>
  <si>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</si>
  <si>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</si>
  <si>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</si>
  <si>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</si>
  <si>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</si>
  <si>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</si>
  <si>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</si>
  <si>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</si>
  <si>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</si>
  <si>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</si>
  <si>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</si>
  <si>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</si>
  <si>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</si>
  <si>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</si>
  <si>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</si>
  <si>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</si>
  <si>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</si>
  <si>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</si>
  <si>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</si>
  <si>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</si>
  <si>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</si>
  <si>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</si>
  <si>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</si>
  <si>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</si>
  <si>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</si>
  <si>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</si>
  <si>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</si>
  <si>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</si>
  <si>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</si>
  <si>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</si>
  <si>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</si>
  <si>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</si>
  <si>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</si>
  <si>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</si>
  <si>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</si>
  <si>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</si>
  <si>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</si>
  <si>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</si>
  <si>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</si>
  <si>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</si>
  <si>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</si>
  <si>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</si>
  <si>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</si>
  <si>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</si>
  <si>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</si>
  <si>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</si>
  <si>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</si>
  <si>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</si>
  <si>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</si>
  <si>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</si>
  <si>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</si>
  <si>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</si>
  <si>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</si>
  <si>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</si>
  <si>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</si>
  <si>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</si>
  <si>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</si>
  <si>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</si>
  <si>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</si>
  <si>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</si>
  <si>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</si>
  <si>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</si>
  <si>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</si>
  <si>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</si>
  <si>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</si>
  <si>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</si>
  <si>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</si>
  <si>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</si>
  <si>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</si>
  <si>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</si>
  <si>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</si>
  <si>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</si>
  <si>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</si>
  <si>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</si>
  <si>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</si>
  <si>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</si>
  <si>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</si>
  <si>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</si>
  <si>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</si>
  <si>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</si>
  <si>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</si>
  <si>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</si>
  <si>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</si>
  <si>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</si>
  <si>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</si>
  <si>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</si>
  <si>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</si>
  <si>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</si>
  <si>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</si>
  <si>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</si>
  <si>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</si>
  <si>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</si>
  <si>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</si>
  <si>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</si>
  <si>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</si>
  <si>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</si>
  <si>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</si>
  <si>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</si>
  <si>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</si>
  <si>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</si>
  <si>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</si>
  <si>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</si>
  <si>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</si>
  <si>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</si>
  <si>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</si>
  <si>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</si>
  <si>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</si>
  <si>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</si>
  <si>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</si>
  <si>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</si>
  <si>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</si>
  <si>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</si>
  <si>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</si>
  <si>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</si>
  <si>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</si>
  <si>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</si>
  <si>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</si>
  <si>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</si>
  <si>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</si>
  <si>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</si>
  <si>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</si>
  <si>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</si>
  <si>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</si>
  <si>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</si>
  <si>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</si>
  <si>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</si>
  <si>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</si>
  <si>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</si>
  <si>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</si>
  <si>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</si>
  <si>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</si>
  <si>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</si>
  <si>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</si>
  <si>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</si>
  <si>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</si>
  <si>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</si>
  <si>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</si>
  <si>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</si>
  <si>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</si>
  <si>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</si>
  <si>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</si>
  <si>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</si>
  <si>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</si>
  <si>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</si>
  <si>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</si>
  <si>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</si>
  <si>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</si>
  <si>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</si>
  <si>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</si>
  <si>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</si>
  <si>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</si>
  <si>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</si>
  <si>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</si>
  <si>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</si>
  <si>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</si>
  <si>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</si>
  <si>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</si>
  <si>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</si>
  <si>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</si>
  <si>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</si>
  <si>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</si>
  <si>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</si>
  <si>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</si>
  <si>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</si>
  <si>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</si>
  <si>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</si>
  <si>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</si>
  <si>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</si>
  <si>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</si>
  <si>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</si>
  <si>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</si>
  <si>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</si>
  <si>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</si>
  <si>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</si>
  <si>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</si>
  <si>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</si>
  <si>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</si>
  <si>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</si>
  <si>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</si>
  <si>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</si>
  <si>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</si>
  <si>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</si>
  <si>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</si>
  <si>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</si>
  <si>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</si>
  <si>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</si>
  <si>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</si>
  <si>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</si>
  <si>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</si>
  <si>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</si>
  <si>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</si>
  <si>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</si>
  <si>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</si>
  <si>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</si>
  <si>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</si>
  <si>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</si>
  <si>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</si>
  <si>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</si>
  <si>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</si>
  <si>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</si>
  <si>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</si>
  <si>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</si>
  <si>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</si>
  <si>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</si>
  <si>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</si>
  <si>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</si>
  <si>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</si>
  <si>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</si>
  <si>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</si>
  <si>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</si>
  <si>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</si>
  <si>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</si>
  <si>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</si>
  <si>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</si>
  <si>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</si>
  <si>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</si>
  <si>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</si>
  <si>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</si>
  <si>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</si>
  <si>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</si>
  <si>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</si>
  <si>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</si>
  <si>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</si>
  <si>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</si>
  <si>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</si>
  <si>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</si>
  <si>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</si>
  <si>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</si>
  <si>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</si>
  <si>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</si>
  <si>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</si>
  <si>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</si>
  <si>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</si>
  <si>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</si>
  <si>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</si>
  <si>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</si>
  <si>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</si>
  <si>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</si>
  <si>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</si>
  <si>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</si>
  <si>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</si>
  <si>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</si>
  <si>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</si>
  <si>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</si>
  <si>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</si>
  <si>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</si>
  <si>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</si>
  <si>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</si>
  <si>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</si>
  <si>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</si>
  <si>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</si>
  <si>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</si>
  <si>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</si>
  <si>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</si>
  <si>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</si>
  <si>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</si>
  <si>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</si>
  <si>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</si>
  <si>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</si>
  <si>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</si>
  <si>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</si>
  <si>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</si>
  <si>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</si>
  <si>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</si>
  <si>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</si>
  <si>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</si>
  <si>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</si>
  <si>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</si>
  <si>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</si>
  <si>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</si>
  <si>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</si>
  <si>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</si>
  <si>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</si>
  <si>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</si>
  <si>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</si>
  <si>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</si>
  <si>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</si>
  <si>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</si>
  <si>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</si>
  <si>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</si>
  <si>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</si>
  <si>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</si>
  <si>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</si>
  <si>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</si>
  <si>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</si>
  <si>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</si>
  <si>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</si>
  <si>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</si>
  <si>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</si>
  <si>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</si>
  <si>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</si>
  <si>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</si>
  <si>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</si>
  <si>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</si>
  <si>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</si>
  <si>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</si>
  <si>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</si>
  <si>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</si>
  <si>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</si>
  <si>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</si>
  <si>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</si>
  <si>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</si>
  <si>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</si>
  <si>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</si>
  <si>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</si>
  <si>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</si>
  <si>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</si>
  <si>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</si>
  <si>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</si>
  <si>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</si>
  <si>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</si>
  <si>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</si>
  <si>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</si>
  <si>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</si>
  <si>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</si>
  <si>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</si>
  <si>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</si>
  <si>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</si>
  <si>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</si>
  <si>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</si>
  <si>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</si>
  <si>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</si>
  <si>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</si>
  <si>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</si>
  <si>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</si>
  <si>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</si>
  <si>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</si>
  <si>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</si>
  <si>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</si>
  <si>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</si>
  <si>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</si>
  <si>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</si>
  <si>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</si>
  <si>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</si>
  <si>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</si>
  <si>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</si>
  <si>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</si>
  <si>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</si>
  <si>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</si>
  <si>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</si>
  <si>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</si>
  <si>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</si>
  <si>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</si>
  <si>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</si>
  <si>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</si>
  <si>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</si>
  <si>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</si>
  <si>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</si>
  <si>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</si>
  <si>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</si>
  <si>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</si>
  <si>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</si>
  <si>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</si>
  <si>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</si>
  <si>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</si>
  <si>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</si>
  <si>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</si>
  <si>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</si>
  <si>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</si>
  <si>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</si>
  <si>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</si>
  <si>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</si>
  <si>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</si>
  <si>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</si>
  <si>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</si>
  <si>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</si>
  <si>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</si>
  <si>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</si>
  <si>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</si>
  <si>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</si>
  <si>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</si>
  <si>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</si>
  <si>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</si>
  <si>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</si>
  <si>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</si>
  <si>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</si>
  <si>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</si>
  <si>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</si>
  <si>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</si>
  <si>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</si>
  <si>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</si>
  <si>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</si>
  <si>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</si>
  <si>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</si>
  <si>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</si>
  <si>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</si>
  <si>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</si>
  <si>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</si>
  <si>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</si>
  <si>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</si>
  <si>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</si>
  <si>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</si>
  <si>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</si>
  <si>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</si>
  <si>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</si>
  <si>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</si>
  <si>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</si>
  <si>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</si>
  <si>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</si>
  <si>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</si>
  <si>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</si>
  <si>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</si>
  <si>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</si>
  <si>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</si>
  <si>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</si>
  <si>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</si>
  <si>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</si>
  <si>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</si>
  <si>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</si>
  <si>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</si>
  <si>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</si>
  <si>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</si>
  <si>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</si>
  <si>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</si>
  <si>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</si>
  <si>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</si>
  <si>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</si>
  <si>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</si>
  <si>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</si>
  <si>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</si>
  <si>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</si>
  <si>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</si>
  <si>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</si>
  <si>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</si>
  <si>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</si>
  <si>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</si>
  <si>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</si>
  <si>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</si>
  <si>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</si>
  <si>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</si>
  <si>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</si>
  <si>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</si>
  <si>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</si>
  <si>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</si>
  <si>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</si>
  <si>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</si>
  <si>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</si>
  <si>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</si>
  <si>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</si>
  <si>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</si>
  <si>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</si>
  <si>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</si>
  <si>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</si>
  <si>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</si>
  <si>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</si>
  <si>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</si>
  <si>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</si>
  <si>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</si>
  <si>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</si>
  <si>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</si>
  <si>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</si>
  <si>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</si>
  <si>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</si>
  <si>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</si>
  <si>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</si>
  <si>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</si>
  <si>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</si>
  <si>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</si>
  <si>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</si>
  <si>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</si>
  <si>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</si>
  <si>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</si>
  <si>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</si>
  <si>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</si>
  <si>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</si>
  <si>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</si>
  <si>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</si>
  <si>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</si>
  <si>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</si>
  <si>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</si>
  <si>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</si>
  <si>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</si>
  <si>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</si>
  <si>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</si>
  <si>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</si>
  <si>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</si>
  <si>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</si>
  <si>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</si>
  <si>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</si>
  <si>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</si>
  <si>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</si>
  <si>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</si>
  <si>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</si>
  <si>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</si>
  <si>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</si>
  <si>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</si>
  <si>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</si>
  <si>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</si>
  <si>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</si>
  <si>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</si>
  <si>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</si>
  <si>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</si>
  <si>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</si>
  <si>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</si>
  <si>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</si>
  <si>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</si>
  <si>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</si>
  <si>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</si>
  <si>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</si>
  <si>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</si>
  <si>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</si>
  <si>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</si>
  <si>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</si>
  <si>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</si>
  <si>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</si>
  <si>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</si>
  <si>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</si>
  <si>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</si>
  <si>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</si>
  <si>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</si>
  <si>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</si>
  <si>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</si>
  <si>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</si>
  <si>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</si>
  <si>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</si>
  <si>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</si>
  <si>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</si>
  <si>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</si>
  <si>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</si>
  <si>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</si>
  <si>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</si>
  <si>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</si>
  <si>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</si>
  <si>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</si>
  <si>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</si>
  <si>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</si>
  <si>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</si>
  <si>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</si>
  <si>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</si>
  <si>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</si>
  <si>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</si>
  <si>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</si>
  <si>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</si>
  <si>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</si>
  <si>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</si>
  <si>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</si>
  <si>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</si>
  <si>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</si>
  <si>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</si>
  <si>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</si>
  <si>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</si>
  <si>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</si>
  <si>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</si>
  <si>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</si>
  <si>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</si>
  <si>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</si>
  <si>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</si>
  <si>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</si>
  <si>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</si>
  <si>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</si>
  <si>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</si>
  <si>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</si>
  <si>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</si>
  <si>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</si>
  <si>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</si>
  <si>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</si>
  <si>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</si>
  <si>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</si>
  <si>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</si>
  <si>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</si>
  <si>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</si>
  <si>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</si>
  <si>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</si>
  <si>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</si>
  <si>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</si>
  <si>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</si>
  <si>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</si>
  <si>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</si>
  <si>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</si>
  <si>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</si>
  <si>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</si>
  <si>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</si>
  <si>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</si>
  <si>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</si>
  <si>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</si>
  <si>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</si>
  <si>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</si>
  <si>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</si>
  <si>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</si>
  <si>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</si>
  <si>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</si>
  <si>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</si>
  <si>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</si>
  <si>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</si>
  <si>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</si>
  <si>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</si>
  <si>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</si>
  <si>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</si>
  <si>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</si>
  <si>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</si>
  <si>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</si>
  <si>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</si>
  <si>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</si>
  <si>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</si>
  <si>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</si>
  <si>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</si>
  <si>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</si>
  <si>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</si>
  <si>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</si>
  <si>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</si>
  <si>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</si>
  <si>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</si>
  <si>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</si>
  <si>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</si>
  <si>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</si>
  <si>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</si>
  <si>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</si>
  <si>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</si>
  <si>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</si>
  <si>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</si>
  <si>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</si>
  <si>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</si>
  <si>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</si>
  <si>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</si>
  <si>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</si>
  <si>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</si>
  <si>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</si>
  <si>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</si>
  <si>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</si>
  <si>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</si>
  <si>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</si>
  <si>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</si>
  <si>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</si>
  <si>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</si>
  <si>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</si>
  <si>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</si>
  <si>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</si>
  <si>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</si>
  <si>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</si>
  <si>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</si>
  <si>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</si>
  <si>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</si>
  <si>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</si>
  <si>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</si>
  <si>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</si>
  <si>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</si>
  <si>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</si>
  <si>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</si>
  <si>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</si>
  <si>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</si>
  <si>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</si>
  <si>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</si>
  <si>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</si>
  <si>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</si>
  <si>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</si>
  <si>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</si>
  <si>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</si>
  <si>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</si>
  <si>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</si>
  <si>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</si>
  <si>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</si>
  <si>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</si>
  <si>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</si>
  <si>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</si>
  <si>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</si>
  <si>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</si>
  <si>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</si>
  <si>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</si>
  <si>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</si>
  <si>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</si>
  <si>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</si>
  <si>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</si>
  <si>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</si>
  <si>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</si>
  <si>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</si>
  <si>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</si>
  <si>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</si>
  <si>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</si>
  <si>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</si>
  <si>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</si>
  <si>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</si>
  <si>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</si>
  <si>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</si>
  <si>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</si>
  <si>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</si>
  <si>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</si>
  <si>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</si>
  <si>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</si>
  <si>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</si>
  <si>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</si>
  <si>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</si>
  <si>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</si>
  <si>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</si>
  <si>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</si>
  <si>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</si>
  <si>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</si>
  <si>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</si>
  <si>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</si>
  <si>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</si>
  <si>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</si>
  <si>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</si>
  <si>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</si>
  <si>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</si>
  <si>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</si>
  <si>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</si>
  <si>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</si>
  <si>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</si>
  <si>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</si>
  <si>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</si>
  <si>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</si>
  <si>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</si>
  <si>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</si>
  <si>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</si>
  <si>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</si>
  <si>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</si>
  <si>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</si>
  <si>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</si>
  <si>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</si>
  <si>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</si>
  <si>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</si>
  <si>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</si>
  <si>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</si>
  <si>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</si>
  <si>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</si>
  <si>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</si>
  <si>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</si>
  <si>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</si>
  <si>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</si>
  <si>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</si>
  <si>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</si>
  <si>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</si>
  <si>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</si>
  <si>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</si>
  <si>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</si>
  <si>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</si>
  <si>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</si>
  <si>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</si>
  <si>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</si>
  <si>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</si>
  <si>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</si>
  <si>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</si>
  <si>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</si>
  <si>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</si>
  <si>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</si>
  <si>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</si>
  <si>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</si>
  <si>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</si>
  <si>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</si>
  <si>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</si>
  <si>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</si>
  <si>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</si>
  <si>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</si>
  <si>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</si>
  <si>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</si>
  <si>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</si>
  <si>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</si>
  <si>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</si>
  <si>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</si>
  <si>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</si>
  <si>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</si>
  <si>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</si>
  <si>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</si>
  <si>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</si>
  <si>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</si>
  <si>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</si>
  <si>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</si>
  <si>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</si>
  <si>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</si>
  <si>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</si>
  <si>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</si>
  <si>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</si>
  <si>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</si>
  <si>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</si>
  <si>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</si>
  <si>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</si>
  <si>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</si>
  <si>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</si>
  <si>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</si>
  <si>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</si>
  <si>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</si>
  <si>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</si>
  <si>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</si>
  <si>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</si>
  <si>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</si>
  <si>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</si>
  <si>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</si>
  <si>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</si>
  <si>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</si>
  <si>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</si>
  <si>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</si>
  <si>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</si>
  <si>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</si>
  <si>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</si>
  <si>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</si>
  <si>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</si>
  <si>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</si>
  <si>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</si>
  <si>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</si>
  <si>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</si>
  <si>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</si>
  <si>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</si>
  <si>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</si>
  <si>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</si>
  <si>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</si>
  <si>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</si>
  <si>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</si>
  <si>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</si>
  <si>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</si>
  <si>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</si>
  <si>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</si>
  <si>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</si>
  <si>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</si>
  <si>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</si>
  <si>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</si>
  <si>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</si>
  <si>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</si>
  <si>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</si>
  <si>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</si>
  <si>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</si>
  <si>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</si>
  <si>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</si>
  <si>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</si>
  <si>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</si>
  <si>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</si>
  <si>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</si>
  <si>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</si>
  <si>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</si>
  <si>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</si>
  <si>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</si>
  <si>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</si>
  <si>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</si>
  <si>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</si>
  <si>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</si>
  <si>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</si>
  <si>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</si>
  <si>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</si>
  <si>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</si>
  <si>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</si>
  <si>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</si>
  <si>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</si>
  <si>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</si>
  <si>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</si>
  <si>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</si>
  <si>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</si>
  <si>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</si>
  <si>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</si>
  <si>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</si>
  <si>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</si>
  <si>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</si>
  <si>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</si>
  <si>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</si>
  <si>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</si>
  <si>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</si>
  <si>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</si>
  <si>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</si>
  <si>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</si>
  <si>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</si>
  <si>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</si>
  <si>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</si>
  <si>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</si>
  <si>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</si>
  <si>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</si>
  <si>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</si>
  <si>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</si>
  <si>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</si>
  <si>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</si>
  <si>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</si>
  <si>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</si>
  <si>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</si>
  <si>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</si>
  <si>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</si>
  <si>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</si>
  <si>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</si>
  <si>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</si>
  <si>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</si>
  <si>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</si>
  <si>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</si>
  <si>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</si>
  <si>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</si>
  <si>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</si>
  <si>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</si>
  <si>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</si>
  <si>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</si>
  <si>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</si>
  <si>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</si>
  <si>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</si>
  <si>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</si>
  <si>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</si>
  <si>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</si>
  <si>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</si>
  <si>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</si>
  <si>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</si>
  <si>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</si>
  <si>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</si>
  <si>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</si>
  <si>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</si>
  <si>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</si>
  <si>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</si>
  <si>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</si>
  <si>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</si>
  <si>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</si>
  <si>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</si>
  <si>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</si>
  <si>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</si>
  <si>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</si>
  <si>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</si>
  <si>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</si>
  <si>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</si>
  <si>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</si>
  <si>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</si>
  <si>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</si>
  <si>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</si>
  <si>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</si>
  <si>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</si>
  <si>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</si>
  <si>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</si>
  <si>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</si>
  <si>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</si>
  <si>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</si>
  <si>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</si>
  <si>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</si>
  <si>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</si>
  <si>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</si>
  <si>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</si>
  <si>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</si>
  <si>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</si>
  <si>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</si>
  <si>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</si>
  <si>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</si>
  <si>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</si>
  <si>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</si>
  <si>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</si>
  <si>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</si>
  <si>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</si>
  <si>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</si>
  <si>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</si>
  <si>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</si>
  <si>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</si>
  <si>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</si>
  <si>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</si>
  <si>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</si>
  <si>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</si>
  <si>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</si>
  <si>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</si>
  <si>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</si>
  <si>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</si>
  <si>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</si>
  <si>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</si>
  <si>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</si>
  <si>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</si>
  <si>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</si>
  <si>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</si>
  <si>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</si>
  <si>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</si>
  <si>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</si>
  <si>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</si>
  <si>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</si>
  <si>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</si>
  <si>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</si>
  <si>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</si>
  <si>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</si>
  <si>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</si>
  <si>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</si>
  <si>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</si>
  <si>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</si>
  <si>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</si>
  <si>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</si>
  <si>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</si>
  <si>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</si>
  <si>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</si>
  <si>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</si>
  <si>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</si>
  <si>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</si>
  <si>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</si>
  <si>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</si>
  <si>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</si>
  <si>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</si>
  <si>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</si>
  <si>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</si>
  <si>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</si>
  <si>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</si>
  <si>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</si>
  <si>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</si>
  <si>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</si>
  <si>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</si>
  <si>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</si>
  <si>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</si>
  <si>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</si>
  <si>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</si>
  <si>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</si>
  <si>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</si>
  <si>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</si>
  <si>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</si>
  <si>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</si>
  <si>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</si>
  <si>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</si>
  <si>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</si>
  <si>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</si>
  <si>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</si>
  <si>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</si>
  <si>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</si>
  <si>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</si>
  <si>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</si>
  <si>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</si>
  <si>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</si>
  <si>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</si>
  <si>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</si>
  <si>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</si>
  <si>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</si>
  <si>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</si>
  <si>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</si>
  <si>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</si>
  <si>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</si>
  <si>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</si>
  <si>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</si>
  <si>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</si>
  <si>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</si>
  <si>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</si>
  <si>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</si>
  <si>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</si>
  <si>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</si>
  <si>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</si>
  <si>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</si>
  <si>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</si>
  <si>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</si>
  <si>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</si>
  <si>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</si>
  <si>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</si>
  <si>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</si>
  <si>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</si>
  <si>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</si>
  <si>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</si>
  <si>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</si>
  <si>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</si>
  <si>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</si>
  <si>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</si>
  <si>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</si>
  <si>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</si>
  <si>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</si>
  <si>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</si>
  <si>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</si>
  <si>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</si>
  <si>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</si>
  <si>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</si>
  <si>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</si>
  <si>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</si>
  <si>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</si>
  <si>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</si>
  <si>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</si>
  <si>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</si>
  <si>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</si>
  <si>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</si>
  <si>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</si>
  <si>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</si>
  <si>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</si>
  <si>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</si>
  <si>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</si>
  <si>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</si>
  <si>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</si>
  <si>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</si>
  <si>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</si>
  <si>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</si>
  <si>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</si>
  <si>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</si>
  <si>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</si>
  <si>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</si>
  <si>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</si>
  <si>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</si>
  <si>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</si>
  <si>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</si>
  <si>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</si>
  <si>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</si>
  <si>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</si>
  <si>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</si>
  <si>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</si>
  <si>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</si>
  <si>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</si>
  <si>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</si>
  <si>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</si>
  <si>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</si>
  <si>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</si>
  <si>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</si>
  <si>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</si>
  <si>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</si>
  <si>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</si>
  <si>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</si>
  <si>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</si>
  <si>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</si>
  <si>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</si>
  <si>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</si>
  <si>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</si>
  <si>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</si>
  <si>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</si>
  <si>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</si>
  <si>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</si>
  <si>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</si>
  <si>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</si>
  <si>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</si>
  <si>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</si>
  <si>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</si>
  <si>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</si>
  <si>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</si>
  <si>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</si>
  <si>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</si>
  <si>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</si>
  <si>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</si>
  <si>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</si>
  <si>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</si>
  <si>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</si>
  <si>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</si>
  <si>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</si>
  <si>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</si>
  <si>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</si>
  <si>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</si>
  <si>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</si>
  <si>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</si>
  <si>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</si>
  <si>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</si>
  <si>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</si>
  <si>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</si>
  <si>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</si>
  <si>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</si>
  <si>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</si>
  <si>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</si>
  <si>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</si>
  <si>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</si>
  <si>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</si>
  <si>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</si>
  <si>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</si>
  <si>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</si>
  <si>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</si>
  <si>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</si>
  <si>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</si>
  <si>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</si>
  <si>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</si>
  <si>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</si>
  <si>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</si>
  <si>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</si>
  <si>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</si>
  <si>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</si>
  <si>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</si>
  <si>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</si>
  <si>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</si>
  <si>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</si>
  <si>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</si>
  <si>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</si>
  <si>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</si>
  <si>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</si>
  <si>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</si>
  <si>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</si>
  <si>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</si>
  <si>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</si>
  <si>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</si>
  <si>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</si>
  <si>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</si>
  <si>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</si>
  <si>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</si>
  <si>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</si>
  <si>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</si>
  <si>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</si>
  <si>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</si>
  <si>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</si>
  <si>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</si>
  <si>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</si>
  <si>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</si>
  <si>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</si>
  <si>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</si>
  <si>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</si>
  <si>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</si>
  <si>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</si>
  <si>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</si>
  <si>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</si>
  <si>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</si>
  <si>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</si>
  <si>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</si>
  <si>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</si>
  <si>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</si>
  <si>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</si>
  <si>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</si>
  <si>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</si>
  <si>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</si>
  <si>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</si>
  <si>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</si>
  <si>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</si>
  <si>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</si>
  <si>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</si>
  <si>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</si>
  <si>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</si>
  <si>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</si>
  <si>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</si>
  <si>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</si>
  <si>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</si>
  <si>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</si>
  <si>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</si>
  <si>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</si>
  <si>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</si>
  <si>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</si>
  <si>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</si>
  <si>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</si>
  <si>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</si>
  <si>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</si>
  <si>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</si>
  <si>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</si>
  <si>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</si>
  <si>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</si>
  <si>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</si>
  <si>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</si>
  <si>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</si>
  <si>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</si>
  <si>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</si>
  <si>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</si>
  <si>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</si>
  <si>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</si>
  <si>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</si>
  <si>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</si>
  <si>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</si>
  <si>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</si>
  <si>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</si>
  <si>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</si>
  <si>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</si>
  <si>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</si>
  <si>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</si>
  <si>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</si>
  <si>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</si>
  <si>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</si>
  <si>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</si>
  <si>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</si>
  <si>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</si>
  <si>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</si>
  <si>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</si>
  <si>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</si>
  <si>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</si>
  <si>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</si>
  <si>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</si>
  <si>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</si>
  <si>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</si>
  <si>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</si>
  <si>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</si>
  <si>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</si>
  <si>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</si>
  <si>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</si>
  <si>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</si>
  <si>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</si>
  <si>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</si>
  <si>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</si>
  <si>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</si>
  <si>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</si>
  <si>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</si>
  <si>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</si>
  <si>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</si>
  <si>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</si>
  <si>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</si>
  <si>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</si>
  <si>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</si>
  <si>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</si>
  <si>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</si>
  <si>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</si>
  <si>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</si>
  <si>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</si>
  <si>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</si>
  <si>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</si>
  <si>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</si>
  <si>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</si>
  <si>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</si>
  <si>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</si>
  <si>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</si>
  <si>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</si>
  <si>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</si>
  <si>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</si>
  <si>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</si>
  <si>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</si>
  <si>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</si>
  <si>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</si>
  <si>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</si>
  <si>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</si>
  <si>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</si>
  <si>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</si>
  <si>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</si>
  <si>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</si>
  <si>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</si>
  <si>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</si>
  <si>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</si>
  <si>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</si>
  <si>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</si>
  <si>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</si>
  <si>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</si>
  <si>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</si>
  <si>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</si>
  <si>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</si>
  <si>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</si>
  <si>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</si>
  <si>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</si>
  <si>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</si>
  <si>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</si>
  <si>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</si>
  <si>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</si>
  <si>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</si>
  <si>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</si>
  <si>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</si>
  <si>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</si>
  <si>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</si>
  <si>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</si>
  <si>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</si>
  <si>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</si>
  <si>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</si>
  <si>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</si>
  <si>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</si>
  <si>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</si>
  <si>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</si>
  <si>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</si>
  <si>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</si>
  <si>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</si>
  <si>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</si>
  <si>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</si>
  <si>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</si>
  <si>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</si>
  <si>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</si>
  <si>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</si>
  <si>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</si>
  <si>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</si>
  <si>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</si>
  <si>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</si>
  <si>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</si>
  <si>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</si>
  <si>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</si>
  <si>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</si>
  <si>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</si>
  <si>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</si>
  <si>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</si>
  <si>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</si>
  <si>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</si>
  <si>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</si>
  <si>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</si>
  <si>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</si>
  <si>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</si>
  <si>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</si>
  <si>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</si>
  <si>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</si>
  <si>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</si>
  <si>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</si>
  <si>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</si>
  <si>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</si>
  <si>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</si>
  <si>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</si>
  <si>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</si>
  <si>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</si>
  <si>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</si>
  <si>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</si>
  <si>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</si>
  <si>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</si>
  <si>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</si>
  <si>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</si>
  <si>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</si>
  <si>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</si>
  <si>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</si>
  <si>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</si>
  <si>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</si>
  <si>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</si>
  <si>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</si>
  <si>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</si>
  <si>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</si>
  <si>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</si>
  <si>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</si>
  <si>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</si>
  <si>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</si>
  <si>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</si>
  <si>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</si>
  <si>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</si>
  <si>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</si>
  <si>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</si>
  <si>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</si>
  <si>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</si>
  <si>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</si>
  <si>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</si>
  <si>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</si>
  <si>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</si>
  <si>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</si>
  <si>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</si>
  <si>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</si>
  <si>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</si>
  <si>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</si>
  <si>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</si>
  <si>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</si>
  <si>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</si>
  <si>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</si>
  <si>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</si>
  <si>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</si>
  <si>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</si>
  <si>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</si>
  <si>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</si>
  <si>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</si>
  <si>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</si>
  <si>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</si>
  <si>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</si>
  <si>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</si>
  <si>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</si>
  <si>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</si>
  <si>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</si>
  <si>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</si>
  <si>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</si>
  <si>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</si>
  <si>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</si>
  <si>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</si>
  <si>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</si>
  <si>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</si>
  <si>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</si>
  <si>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</si>
  <si>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</si>
  <si>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</si>
  <si>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</si>
  <si>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</si>
  <si>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</si>
  <si>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</si>
  <si>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</si>
  <si>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</si>
  <si>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</si>
  <si>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</si>
  <si>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</si>
  <si>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</si>
  <si>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</si>
  <si>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</si>
  <si>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</si>
  <si>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</si>
  <si>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</si>
  <si>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</si>
  <si>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</si>
  <si>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</si>
  <si>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</si>
  <si>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</si>
  <si>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</si>
  <si>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</si>
  <si>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</si>
  <si>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</si>
  <si>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</si>
  <si>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</si>
  <si>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</si>
  <si>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</si>
  <si>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</si>
  <si>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</si>
  <si>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</si>
  <si>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</si>
  <si>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</si>
  <si>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</si>
  <si>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</si>
  <si>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</si>
  <si>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</si>
  <si>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</si>
  <si>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</si>
  <si>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</si>
  <si>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</si>
  <si>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</si>
  <si>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</si>
  <si>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</si>
  <si>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</si>
  <si>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</si>
  <si>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</si>
  <si>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</si>
  <si>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</si>
  <si>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</si>
  <si>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</si>
  <si>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</si>
  <si>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</si>
  <si>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</si>
  <si>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</si>
  <si>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</si>
  <si>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</si>
  <si>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</si>
  <si>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</si>
  <si>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</si>
  <si>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</si>
  <si>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</si>
  <si>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</si>
  <si>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</si>
  <si>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</si>
  <si>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</si>
  <si>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</si>
  <si>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</si>
  <si>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</si>
  <si>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</si>
  <si>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</si>
  <si>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</si>
  <si>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</si>
  <si>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</si>
  <si>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</si>
  <si>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</si>
  <si>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</si>
  <si>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</si>
  <si>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</si>
  <si>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</si>
  <si>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</si>
  <si>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</si>
  <si>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</si>
  <si>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</si>
  <si>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</si>
  <si>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</si>
  <si>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</si>
  <si>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</si>
  <si>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</si>
  <si>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</si>
  <si>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</si>
  <si>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</si>
  <si>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</si>
  <si>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</si>
  <si>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</si>
  <si>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</si>
  <si>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</si>
  <si>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</si>
  <si>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</si>
  <si>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</si>
  <si>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</si>
  <si>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</si>
  <si>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</si>
  <si>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</si>
  <si>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</si>
  <si>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</si>
  <si>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</si>
  <si>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</si>
  <si>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</si>
  <si>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</si>
  <si>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</si>
  <si>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</si>
  <si>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</si>
  <si>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</si>
  <si>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</si>
  <si>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</si>
  <si>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</si>
  <si>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</si>
  <si>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</si>
  <si>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</si>
  <si>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</si>
  <si>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</si>
  <si>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</si>
  <si>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</si>
  <si>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</si>
  <si>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</si>
  <si>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</si>
  <si>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</si>
  <si>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</si>
  <si>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</si>
  <si>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</si>
  <si>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</si>
  <si>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</si>
  <si>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</si>
  <si>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</si>
  <si>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</si>
  <si>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</si>
  <si>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</si>
  <si>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</si>
  <si>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</si>
  <si>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</si>
  <si>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</si>
  <si>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</si>
  <si>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</si>
  <si>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</si>
  <si>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</si>
  <si>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</si>
  <si>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</si>
  <si>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</si>
  <si>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</si>
  <si>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</si>
  <si>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</si>
  <si>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</si>
  <si>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</si>
  <si>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</si>
  <si>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</si>
  <si>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</si>
  <si>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</si>
  <si>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</si>
  <si>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</si>
  <si>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</si>
  <si>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</si>
  <si>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</si>
  <si>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</si>
  <si>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</si>
  <si>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</si>
  <si>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</si>
  <si>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</si>
  <si>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</si>
  <si>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</si>
  <si>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</si>
  <si>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</si>
  <si>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</si>
  <si>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</si>
  <si>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</si>
  <si>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</si>
  <si>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</si>
  <si>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</si>
  <si>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</si>
  <si>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</si>
  <si>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</si>
  <si>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</si>
  <si>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</si>
  <si>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</si>
  <si>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</si>
  <si>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</si>
  <si>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</si>
  <si>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</si>
  <si>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</si>
  <si>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</si>
  <si>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</si>
  <si>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</si>
  <si>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</si>
  <si>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</si>
  <si>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</si>
  <si>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</si>
  <si>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</si>
  <si>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</si>
  <si>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</si>
  <si>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</si>
  <si>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</si>
  <si>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</si>
  <si>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</si>
  <si>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</si>
  <si>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</si>
  <si>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</si>
  <si>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</si>
  <si>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</si>
  <si>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</si>
  <si>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</si>
  <si>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</si>
  <si>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</si>
  <si>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</si>
  <si>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</si>
  <si>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</si>
  <si>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</si>
  <si>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</si>
  <si>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</si>
  <si>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</si>
  <si>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</si>
  <si>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</si>
  <si>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</si>
  <si>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</si>
  <si>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</si>
  <si>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</si>
  <si>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</si>
  <si>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</si>
  <si>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</si>
  <si>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</si>
  <si>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</si>
  <si>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</si>
  <si>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</si>
  <si>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</si>
  <si>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</si>
  <si>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</si>
  <si>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</si>
  <si>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</si>
  <si>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</si>
  <si>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</si>
  <si>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</si>
  <si>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</si>
  <si>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</si>
  <si>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</si>
  <si>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</si>
  <si>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</si>
  <si>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</si>
  <si>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</si>
  <si>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</si>
  <si>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</si>
  <si>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</si>
  <si>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</si>
  <si>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</si>
  <si>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</si>
  <si>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</si>
  <si>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</si>
  <si>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</si>
  <si>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</si>
  <si>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</si>
  <si>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</si>
  <si>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</si>
  <si>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</si>
  <si>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</si>
  <si>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</si>
  <si>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</si>
  <si>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</si>
  <si>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</si>
  <si>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</si>
  <si>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</si>
  <si>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</si>
  <si>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</si>
  <si>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</si>
  <si>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</si>
  <si>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</si>
  <si>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</si>
  <si>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</si>
  <si>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</si>
  <si>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</si>
  <si>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</si>
  <si>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</si>
  <si>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</si>
  <si>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</si>
  <si>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</si>
  <si>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</si>
  <si>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</si>
  <si>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</si>
  <si>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</si>
  <si>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</si>
  <si>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</si>
  <si>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</si>
  <si>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</si>
  <si>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</si>
  <si>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</si>
  <si>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</si>
  <si>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</si>
  <si>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</si>
  <si>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</si>
  <si>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</si>
  <si>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</si>
  <si>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</si>
  <si>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</si>
  <si>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</si>
  <si>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</si>
  <si>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</si>
  <si>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</si>
  <si>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</si>
  <si>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</si>
  <si>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</si>
  <si>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</si>
  <si>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</si>
  <si>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</si>
  <si>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</si>
  <si>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</si>
  <si>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</si>
  <si>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</si>
  <si>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</si>
  <si>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</si>
  <si>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</si>
  <si>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</si>
  <si>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</si>
  <si>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</si>
  <si>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</si>
  <si>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</si>
  <si>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</si>
  <si>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</si>
  <si>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</si>
  <si>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</si>
  <si>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</si>
  <si>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</si>
  <si>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</si>
  <si>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</si>
  <si>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</si>
  <si>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</si>
  <si>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</si>
  <si>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</si>
  <si>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</si>
  <si>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</si>
  <si>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</si>
  <si>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</si>
  <si>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</si>
  <si>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</si>
  <si>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</si>
  <si>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</si>
  <si>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</si>
  <si>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</si>
  <si>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</si>
  <si>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</si>
  <si>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</si>
  <si>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</si>
  <si>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</si>
  <si>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</si>
  <si>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</si>
  <si>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</si>
  <si>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</si>
  <si>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</si>
  <si>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</si>
  <si>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</si>
  <si>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</si>
  <si>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</si>
  <si>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</si>
  <si>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</si>
  <si>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</si>
  <si>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</si>
  <si>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</si>
  <si>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</si>
  <si>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</si>
  <si>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</si>
  <si>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</si>
  <si>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</si>
  <si>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</si>
  <si>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</si>
  <si>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</si>
  <si>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</si>
  <si>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</si>
  <si>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</si>
  <si>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</si>
  <si>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</si>
  <si>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</si>
  <si>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</si>
  <si>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</si>
  <si>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</si>
  <si>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</si>
  <si>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</si>
  <si>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</si>
  <si>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</si>
  <si>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</si>
  <si>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</si>
  <si>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</si>
  <si>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</si>
  <si>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</si>
  <si>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</si>
  <si>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</si>
  <si>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</si>
  <si>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</si>
  <si>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</si>
  <si>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</si>
  <si>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</si>
  <si>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</si>
  <si>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</si>
  <si>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</si>
  <si>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</si>
  <si>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</si>
  <si>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</si>
  <si>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</si>
  <si>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</si>
  <si>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</si>
  <si>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</si>
  <si>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</si>
  <si>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</si>
  <si>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</si>
  <si>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</si>
  <si>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</si>
  <si>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</si>
  <si>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</si>
  <si>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</si>
  <si>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</si>
  <si>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</si>
  <si>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</si>
  <si>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</si>
  <si>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</si>
  <si>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</si>
  <si>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</si>
  <si>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</si>
  <si>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</si>
  <si>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</si>
  <si>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</si>
  <si>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</si>
  <si>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</si>
  <si>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</si>
  <si>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</si>
  <si>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</si>
  <si>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</si>
  <si>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</si>
  <si>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</si>
  <si>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</si>
  <si>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</si>
  <si>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</si>
  <si>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</si>
  <si>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</si>
  <si>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</si>
  <si>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</si>
  <si>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</si>
  <si>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</si>
  <si>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</si>
  <si>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</si>
  <si>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</si>
  <si>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</si>
  <si>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</si>
  <si>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</si>
  <si>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</si>
  <si>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</si>
  <si>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</si>
  <si>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</si>
  <si>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</si>
  <si>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</si>
  <si>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</si>
  <si>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</si>
  <si>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</si>
  <si>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</si>
  <si>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</si>
  <si>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</si>
  <si>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</si>
  <si>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</si>
  <si>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</si>
  <si>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</si>
  <si>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</si>
  <si>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</si>
  <si>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</si>
  <si>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</si>
  <si>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</si>
  <si>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</si>
  <si>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</si>
  <si>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</si>
  <si>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</si>
  <si>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</si>
  <si>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</si>
  <si>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</si>
  <si>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</si>
  <si>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</si>
  <si>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</si>
  <si>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</si>
  <si>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</si>
  <si>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</si>
  <si>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</si>
  <si>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</si>
  <si>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</si>
  <si>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</si>
  <si>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</si>
  <si>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</si>
  <si>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</si>
  <si>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</si>
  <si>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</si>
  <si>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</si>
  <si>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</si>
  <si>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</si>
  <si>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</si>
  <si>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</si>
  <si>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</si>
  <si>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</si>
  <si>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</si>
  <si>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</si>
  <si>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</si>
  <si>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</si>
  <si>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</si>
  <si>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</si>
  <si>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</si>
  <si>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</si>
  <si>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</si>
  <si>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</si>
  <si>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</si>
  <si>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</si>
  <si>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</si>
  <si>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</si>
  <si>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</si>
  <si>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</si>
  <si>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</si>
  <si>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</si>
  <si>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</si>
  <si>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</si>
  <si>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</si>
  <si>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</si>
  <si>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</si>
  <si>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</si>
  <si>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</si>
  <si>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</si>
  <si>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</si>
  <si>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</si>
  <si>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</si>
  <si>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</si>
  <si>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</si>
  <si>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</si>
  <si>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</si>
  <si>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</si>
  <si>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</si>
  <si>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</si>
  <si>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</si>
  <si>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</si>
  <si>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</si>
  <si>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</si>
  <si>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</si>
  <si>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</si>
  <si>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</si>
  <si>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</si>
  <si>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</si>
  <si>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</si>
  <si>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</si>
  <si>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</si>
  <si>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</si>
  <si>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</si>
  <si>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</si>
  <si>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</si>
  <si>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</si>
  <si>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</si>
  <si>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</si>
  <si>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</si>
  <si>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</si>
  <si>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</si>
  <si>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</si>
  <si>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</si>
  <si>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</si>
  <si>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</si>
  <si>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</si>
  <si>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</si>
  <si>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</si>
  <si>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</si>
  <si>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</si>
  <si>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</si>
  <si>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</si>
  <si>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</si>
  <si>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</si>
  <si>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</si>
  <si>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</si>
  <si>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</si>
  <si>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</si>
  <si>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</si>
  <si>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</si>
  <si>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</si>
  <si>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</si>
  <si>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</si>
  <si>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</si>
  <si>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</si>
  <si>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</si>
  <si>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</si>
  <si>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</si>
  <si>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</si>
  <si>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</si>
  <si>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</si>
  <si>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</si>
  <si>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</si>
  <si>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</si>
  <si>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</si>
  <si>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</si>
  <si>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</si>
  <si>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</si>
  <si>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</si>
  <si>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</si>
  <si>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</si>
  <si>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</si>
  <si>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</si>
  <si>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</si>
  <si>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</si>
  <si>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</si>
  <si>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</si>
  <si>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</si>
  <si>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</si>
  <si>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</si>
  <si>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</si>
  <si>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</si>
  <si>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</si>
  <si>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</si>
  <si>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</si>
  <si>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</si>
  <si>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</si>
  <si>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</si>
  <si>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</si>
  <si>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</si>
  <si>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</si>
  <si>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</si>
  <si>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</si>
  <si>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</si>
  <si>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</si>
  <si>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</si>
  <si>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</si>
  <si>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</si>
  <si>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</si>
  <si>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</si>
  <si>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</si>
  <si>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</si>
  <si>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</si>
  <si>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</si>
  <si>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</si>
  <si>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</si>
  <si>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</si>
  <si>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</si>
  <si>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</si>
  <si>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</si>
  <si>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</si>
  <si>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</si>
  <si>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</si>
  <si>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</si>
  <si>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</si>
  <si>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</si>
  <si>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</si>
  <si>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</si>
  <si>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</si>
  <si>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</si>
  <si>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</si>
  <si>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</si>
  <si>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</si>
  <si>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</si>
  <si>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</si>
  <si>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</si>
  <si>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</si>
  <si>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</si>
  <si>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</si>
  <si>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</si>
  <si>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</si>
  <si>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</si>
  <si>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</si>
  <si>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</si>
  <si>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</si>
  <si>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</si>
  <si>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</si>
  <si>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</si>
  <si>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</si>
  <si>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</si>
  <si>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</si>
  <si>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</si>
  <si>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</si>
  <si>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</si>
  <si>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</si>
  <si>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</si>
  <si>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</si>
  <si>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</si>
  <si>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</si>
  <si>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</si>
  <si>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</si>
  <si>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</si>
  <si>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</si>
  <si>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</si>
  <si>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</si>
  <si>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</si>
  <si>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</si>
  <si>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</si>
  <si>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</si>
  <si>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</si>
  <si>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</si>
  <si>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</si>
  <si>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</si>
  <si>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</si>
  <si>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</si>
  <si>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</si>
  <si>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</si>
  <si>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</si>
  <si>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</si>
  <si>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</si>
  <si>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</si>
  <si>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</si>
  <si>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</si>
  <si>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</si>
  <si>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</si>
  <si>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</si>
  <si>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</si>
  <si>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</si>
  <si>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</si>
  <si>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</si>
  <si>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</si>
  <si>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</si>
  <si>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</si>
  <si>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</si>
  <si>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</si>
  <si>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</si>
  <si>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</si>
  <si>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</si>
  <si>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</si>
  <si>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</si>
  <si>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</si>
  <si>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</si>
  <si>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</si>
  <si>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</si>
  <si>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</si>
  <si>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</si>
  <si>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</si>
  <si>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</si>
  <si>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</si>
  <si>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</si>
  <si>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</si>
  <si>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</si>
  <si>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</si>
  <si>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</si>
  <si>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</si>
  <si>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</si>
  <si>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</si>
  <si>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</si>
  <si>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</si>
  <si>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</si>
  <si>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</si>
  <si>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</si>
  <si>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</si>
  <si>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</si>
  <si>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</si>
  <si>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</si>
  <si>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</si>
  <si>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</si>
  <si>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</si>
  <si>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</si>
  <si>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</si>
  <si>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</si>
  <si>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</si>
  <si>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</si>
  <si>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</si>
  <si>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</si>
  <si>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</si>
  <si>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</si>
  <si>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</si>
  <si>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</si>
  <si>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</si>
  <si>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</si>
  <si>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</si>
  <si>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</si>
  <si>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</si>
  <si>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</si>
  <si>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</si>
  <si>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</si>
  <si>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</si>
  <si>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</si>
  <si>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</si>
  <si>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</si>
  <si>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</si>
  <si>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</si>
  <si>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</si>
  <si>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</si>
  <si>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</si>
  <si>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</si>
  <si>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</si>
  <si>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</si>
  <si>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</si>
  <si>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</si>
  <si>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</si>
  <si>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</si>
  <si>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</si>
  <si>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</si>
  <si>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</si>
  <si>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</si>
  <si>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</si>
  <si>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</si>
  <si>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</si>
  <si>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</si>
  <si>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</si>
  <si>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</si>
  <si>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</si>
  <si>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</si>
  <si>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</si>
  <si>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</si>
  <si>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</si>
  <si>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</si>
  <si>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</si>
  <si>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</si>
  <si>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</si>
  <si>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</si>
  <si>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</si>
  <si>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</si>
  <si>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</si>
  <si>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</si>
  <si>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</si>
  <si>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</si>
  <si>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</si>
  <si>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</si>
  <si>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</si>
  <si>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</si>
  <si>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</si>
  <si>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</si>
  <si>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</si>
  <si>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</si>
  <si>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</si>
  <si>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</si>
  <si>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</si>
  <si>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</si>
  <si>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</si>
  <si>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</si>
  <si>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</si>
  <si>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</si>
  <si>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</si>
  <si>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</si>
  <si>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</si>
  <si>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</si>
  <si>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</si>
  <si>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</si>
  <si>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</si>
  <si>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</si>
  <si>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</si>
  <si>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</si>
  <si>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</si>
  <si>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</si>
  <si>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</si>
  <si>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</si>
  <si>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</si>
  <si>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</si>
  <si>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</si>
  <si>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</si>
  <si>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</si>
  <si>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</si>
  <si>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</si>
  <si>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</si>
  <si>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</si>
  <si>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</si>
  <si>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</si>
  <si>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</si>
  <si>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</si>
  <si>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</si>
  <si>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</si>
  <si>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</si>
  <si>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</si>
  <si>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</si>
  <si>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</si>
  <si>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</si>
  <si>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</si>
  <si>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</si>
  <si>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</si>
  <si>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</si>
  <si>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</si>
  <si>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</si>
  <si>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</si>
  <si>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</si>
  <si>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</si>
  <si>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</si>
  <si>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</si>
  <si>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</si>
  <si>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</si>
  <si>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</si>
  <si>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</si>
  <si>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</si>
  <si>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</si>
  <si>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</si>
  <si>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</si>
  <si>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</si>
  <si>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</si>
  <si>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</si>
  <si>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</si>
  <si>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</si>
  <si>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</si>
  <si>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</si>
  <si>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</si>
  <si>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</si>
  <si>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</si>
  <si>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</si>
  <si>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</si>
  <si>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</si>
  <si>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</si>
  <si>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</si>
  <si>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</si>
  <si>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</si>
  <si>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</si>
  <si>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</si>
  <si>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</si>
  <si>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</si>
  <si>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</si>
  <si>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</si>
  <si>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</si>
  <si>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</si>
  <si>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</si>
  <si>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</si>
  <si>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</si>
  <si>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</si>
  <si>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</si>
  <si>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</si>
  <si>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</si>
  <si>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</si>
  <si>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</si>
  <si>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</si>
  <si>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</si>
  <si>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</si>
  <si>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</si>
  <si>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</si>
  <si>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</si>
  <si>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</si>
  <si>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</si>
  <si>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</si>
  <si>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</si>
  <si>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</si>
  <si>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</si>
  <si>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</si>
  <si>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</si>
  <si>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</si>
  <si>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</si>
  <si>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</si>
  <si>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</si>
  <si>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</si>
  <si>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</si>
  <si>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</si>
  <si>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</si>
  <si>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</si>
  <si>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</si>
  <si>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</si>
  <si>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</si>
  <si>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</si>
  <si>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</si>
  <si>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</si>
  <si>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</si>
  <si>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</si>
  <si>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</si>
  <si>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</si>
  <si>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</si>
  <si>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</si>
  <si>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</si>
  <si>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</si>
  <si>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</si>
  <si>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</si>
  <si>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</si>
  <si>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</si>
  <si>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</si>
  <si>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</si>
  <si>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</si>
  <si>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</si>
  <si>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</si>
  <si>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</si>
  <si>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</si>
  <si>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</si>
  <si>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</si>
  <si>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</si>
  <si>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</si>
  <si>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</si>
  <si>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</si>
  <si>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</si>
  <si>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</si>
  <si>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</si>
  <si>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</si>
  <si>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</si>
  <si>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</si>
  <si>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</si>
  <si>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</si>
  <si>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</si>
  <si>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</si>
  <si>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</si>
  <si>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</si>
  <si>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</si>
  <si>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</si>
  <si>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</si>
  <si>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</si>
  <si>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</si>
  <si>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</si>
  <si>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</si>
  <si>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</si>
  <si>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</si>
  <si>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</si>
  <si>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</si>
  <si>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</si>
  <si>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</si>
  <si>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</si>
  <si>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</si>
  <si>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</si>
  <si>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</si>
  <si>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</si>
  <si>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</si>
  <si>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</si>
  <si>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</si>
  <si>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</si>
  <si>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</si>
  <si>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</si>
  <si>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</si>
  <si>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</si>
  <si>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</si>
  <si>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</si>
  <si>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</si>
  <si>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</si>
  <si>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</si>
  <si>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</si>
  <si>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</si>
  <si>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</si>
  <si>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</si>
  <si>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</si>
  <si>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</si>
  <si>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</si>
  <si>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</si>
  <si>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</si>
  <si>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</si>
  <si>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</si>
  <si>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</si>
  <si>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</si>
  <si>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</si>
  <si>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</si>
  <si>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</si>
  <si>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</si>
  <si>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</si>
  <si>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</si>
  <si>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</si>
  <si>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</si>
  <si>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</si>
  <si>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</si>
  <si>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</si>
  <si>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</si>
  <si>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</si>
  <si>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</si>
  <si>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</si>
  <si>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</si>
  <si>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</si>
  <si>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</si>
  <si>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</si>
  <si>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</si>
  <si>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</si>
  <si>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</si>
  <si>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</si>
  <si>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</si>
  <si>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</si>
  <si>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</si>
  <si>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</si>
  <si>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</si>
  <si>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</si>
  <si>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</si>
  <si>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</si>
  <si>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</si>
  <si>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</si>
  <si>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</si>
  <si>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</si>
  <si>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</si>
  <si>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</si>
  <si>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</si>
  <si>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</si>
  <si>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</si>
  <si>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</si>
  <si>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</si>
  <si>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</si>
  <si>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</si>
  <si>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</si>
  <si>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</si>
  <si>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</si>
  <si>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</si>
  <si>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</si>
  <si>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</si>
  <si>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</si>
  <si>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</si>
  <si>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</si>
  <si>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</si>
  <si>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</si>
  <si>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</si>
  <si>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</si>
  <si>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</si>
  <si>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</si>
  <si>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</si>
  <si>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</si>
  <si>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</si>
  <si>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</si>
  <si>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</si>
  <si>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</si>
  <si>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</si>
  <si>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</si>
  <si>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</si>
  <si>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</si>
  <si>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</si>
  <si>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</si>
  <si>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</si>
  <si>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</si>
  <si>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</si>
  <si>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</si>
  <si>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</si>
  <si>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</si>
  <si>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</si>
  <si>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</si>
  <si>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</si>
  <si>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</si>
  <si>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</si>
  <si>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</si>
  <si>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</si>
  <si>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</si>
  <si>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</si>
  <si>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</si>
  <si>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</si>
  <si>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</si>
  <si>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</si>
  <si>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</si>
  <si>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</si>
  <si>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</si>
  <si>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</si>
  <si>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</si>
  <si>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</si>
  <si>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</si>
  <si>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</si>
  <si>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</si>
  <si>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</si>
  <si>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</si>
  <si>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</si>
  <si>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</si>
  <si>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</si>
  <si>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</si>
  <si>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</si>
  <si>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</si>
  <si>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</si>
  <si>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</si>
  <si>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</si>
  <si>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</si>
  <si>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</si>
  <si>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</si>
  <si>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</si>
  <si>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</si>
  <si>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</si>
  <si>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</si>
  <si>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</si>
  <si>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</si>
  <si>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</si>
  <si>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</si>
  <si>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</si>
  <si>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</si>
  <si>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</si>
  <si>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</si>
  <si>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</si>
  <si>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</si>
  <si>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</si>
  <si>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</si>
  <si>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</si>
  <si>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</si>
  <si>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</si>
  <si>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</si>
  <si>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</si>
  <si>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</si>
  <si>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</si>
  <si>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</si>
  <si>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</si>
  <si>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</si>
  <si>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</si>
  <si>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</si>
  <si>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</si>
  <si>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</si>
  <si>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</si>
  <si>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</si>
  <si>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</si>
  <si>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</si>
  <si>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</si>
  <si>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</si>
  <si>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</si>
  <si>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</si>
  <si>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</si>
  <si>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</si>
  <si>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</si>
  <si>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</si>
  <si>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</si>
  <si>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</si>
  <si>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</si>
  <si>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</si>
  <si>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</si>
  <si>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</si>
  <si>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</si>
  <si>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</si>
  <si>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</si>
  <si>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</si>
  <si>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</si>
  <si>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</si>
  <si>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</si>
  <si>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</si>
  <si>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</si>
  <si>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</si>
  <si>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</si>
  <si>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</si>
  <si>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</si>
  <si>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</si>
  <si>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</si>
  <si>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</si>
  <si>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</si>
  <si>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</si>
  <si>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</si>
  <si>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</si>
  <si>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</si>
  <si>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</si>
  <si>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</si>
  <si>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</si>
  <si>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</si>
  <si>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</si>
  <si>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</si>
  <si>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</si>
  <si>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</si>
  <si>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</si>
  <si>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</si>
  <si>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</si>
  <si>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</si>
  <si>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</si>
  <si>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</si>
  <si>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</si>
  <si>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</si>
  <si>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</si>
  <si>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</si>
  <si>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</si>
  <si>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</si>
  <si>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</si>
  <si>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</si>
  <si>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</si>
  <si>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</si>
  <si>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</si>
  <si>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</si>
  <si>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</si>
  <si>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</si>
  <si>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</si>
  <si>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</si>
  <si>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</si>
  <si>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</si>
  <si>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</si>
  <si>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</si>
  <si>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</si>
  <si>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</si>
  <si>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</si>
  <si>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</si>
  <si>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</si>
  <si>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</si>
  <si>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</si>
  <si>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</si>
  <si>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</si>
  <si>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</si>
  <si>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</si>
  <si>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</si>
  <si>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</si>
  <si>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</si>
  <si>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</si>
  <si>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</si>
  <si>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</si>
  <si>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</si>
  <si>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</si>
  <si>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</si>
  <si>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</si>
  <si>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</si>
  <si>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</si>
  <si>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</si>
  <si>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</si>
  <si>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</si>
  <si>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</si>
  <si>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</si>
  <si>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</si>
  <si>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</si>
  <si>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</si>
  <si>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</si>
  <si>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</si>
  <si>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</si>
  <si>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</si>
  <si>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</si>
  <si>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</si>
  <si>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</si>
  <si>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</si>
  <si>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</si>
  <si>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</si>
  <si>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</si>
  <si>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</si>
  <si>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</si>
  <si>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</si>
  <si>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</si>
  <si>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</si>
  <si>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</si>
  <si>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</si>
  <si>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</si>
  <si>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</si>
  <si>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</si>
  <si>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</si>
  <si>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</si>
  <si>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</si>
  <si>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</si>
  <si>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</si>
  <si>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</si>
  <si>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</si>
  <si>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</si>
  <si>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</si>
  <si>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</si>
  <si>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</si>
  <si>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</si>
  <si>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</si>
  <si>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</si>
  <si>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</si>
  <si>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</si>
  <si>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</si>
  <si>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</si>
  <si>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</si>
  <si>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</si>
  <si>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</si>
  <si>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</si>
  <si>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</si>
  <si>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</si>
  <si>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</si>
  <si>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</si>
  <si>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</si>
  <si>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</si>
  <si>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</si>
  <si>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</si>
  <si>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</si>
  <si>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</si>
  <si>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</si>
  <si>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</si>
  <si>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</si>
  <si>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</si>
  <si>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</si>
  <si>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</si>
  <si>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</si>
  <si>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</si>
  <si>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</si>
  <si>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</si>
  <si>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</si>
  <si>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</si>
  <si>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</si>
  <si>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</si>
  <si>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</si>
  <si>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</si>
  <si>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</si>
  <si>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</si>
  <si>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</si>
  <si>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</si>
  <si>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</si>
  <si>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</si>
  <si>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</si>
  <si>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</si>
  <si>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</si>
  <si>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</si>
  <si>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</si>
  <si>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</si>
  <si>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</si>
  <si>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</si>
  <si>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</si>
  <si>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</si>
  <si>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</si>
  <si>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</si>
  <si>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</si>
  <si>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</si>
  <si>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</si>
  <si>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</si>
  <si>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</si>
  <si>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</si>
  <si>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</si>
  <si>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</si>
  <si>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</si>
  <si>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</si>
  <si>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</si>
  <si>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</si>
  <si>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</si>
  <si>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</si>
  <si>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</si>
  <si>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</si>
  <si>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</si>
  <si>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</si>
  <si>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</si>
  <si>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</si>
  <si>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</si>
  <si>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</si>
  <si>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</si>
  <si>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</si>
  <si>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</si>
  <si>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</si>
  <si>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</si>
  <si>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</si>
  <si>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</si>
  <si>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</si>
  <si>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</si>
  <si>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</si>
  <si>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</si>
  <si>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</si>
  <si>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</si>
  <si>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</si>
  <si>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</si>
  <si>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</si>
  <si>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</si>
  <si>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</si>
  <si>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</si>
  <si>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</si>
  <si>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</si>
  <si>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</si>
  <si>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</si>
  <si>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</si>
  <si>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</si>
  <si>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</si>
  <si>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</si>
  <si>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</si>
  <si>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</si>
  <si>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</si>
  <si>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</si>
  <si>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</si>
  <si>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</si>
  <si>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</si>
  <si>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</si>
  <si>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</si>
  <si>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</si>
  <si>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</si>
  <si>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</si>
  <si>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</si>
  <si>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</si>
  <si>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</si>
  <si>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</si>
  <si>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</si>
  <si>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</si>
  <si>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</si>
  <si>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</si>
  <si>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</si>
  <si>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</si>
  <si>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</si>
  <si>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</si>
  <si>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</si>
  <si>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</si>
  <si>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</si>
  <si>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</si>
  <si>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</si>
  <si>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</si>
  <si>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</si>
  <si>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</si>
  <si>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</si>
  <si>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</si>
  <si>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</si>
  <si>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</si>
  <si>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</si>
  <si>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</si>
  <si>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</si>
  <si>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</si>
  <si>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</si>
  <si>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</si>
  <si>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</si>
  <si>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</si>
  <si>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</si>
  <si>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</si>
  <si>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</si>
  <si>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</si>
  <si>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</si>
  <si>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</si>
  <si>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</si>
  <si>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</si>
  <si>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</si>
  <si>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</si>
  <si>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</si>
  <si>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</si>
  <si>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</si>
  <si>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</si>
  <si>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</si>
  <si>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</si>
  <si>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</si>
  <si>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</si>
  <si>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</si>
  <si>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</si>
  <si>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</si>
  <si>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</si>
  <si>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</si>
  <si>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</si>
  <si>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</si>
  <si>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</si>
  <si>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</si>
  <si>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</si>
  <si>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</si>
  <si>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</si>
  <si>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</si>
  <si>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</si>
  <si>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</si>
  <si>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</si>
  <si>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</si>
  <si>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</si>
  <si>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</si>
  <si>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</si>
  <si>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</si>
  <si>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</si>
  <si>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</si>
  <si>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</si>
  <si>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</si>
  <si>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</si>
  <si>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</si>
  <si>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</si>
  <si>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</si>
  <si>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</si>
  <si>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</si>
  <si>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</si>
  <si>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</si>
  <si>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</si>
  <si>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</si>
  <si>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</si>
  <si>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</si>
  <si>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</si>
  <si>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</si>
  <si>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</si>
  <si>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</si>
  <si>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</si>
  <si>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</si>
  <si>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</si>
  <si>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</si>
  <si>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</si>
  <si>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</si>
  <si>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</si>
  <si>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</si>
  <si>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</si>
  <si>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</si>
  <si>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</si>
  <si>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</si>
  <si>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</si>
  <si>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</si>
  <si>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</si>
  <si>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</si>
  <si>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</si>
  <si>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</si>
  <si>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</si>
  <si>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</si>
  <si>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</si>
  <si>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</si>
  <si>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</si>
  <si>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</si>
  <si>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</si>
  <si>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</si>
  <si>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</si>
  <si>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</si>
  <si>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</si>
  <si>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</si>
  <si>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</si>
  <si>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</si>
  <si>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</si>
  <si>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</si>
  <si>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</si>
  <si>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</si>
  <si>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</si>
  <si>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</si>
  <si>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</si>
  <si>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</si>
  <si>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</si>
  <si>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</si>
  <si>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</si>
  <si>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</si>
  <si>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</si>
  <si>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</si>
  <si>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</si>
  <si>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</si>
  <si>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</si>
  <si>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</si>
  <si>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</si>
  <si>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</si>
  <si>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</si>
  <si>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</si>
  <si>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</si>
  <si>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</si>
  <si>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</si>
  <si>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</si>
  <si>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</si>
  <si>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</si>
  <si>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</si>
  <si>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</si>
  <si>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</si>
  <si>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</si>
  <si>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</si>
  <si>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</si>
  <si>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</si>
  <si>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</si>
  <si>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</si>
  <si>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</si>
  <si>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</si>
  <si>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</si>
  <si>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</si>
  <si>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</si>
  <si>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</si>
  <si>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</si>
  <si>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</si>
  <si>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</si>
  <si>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</si>
  <si>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</si>
  <si>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</si>
  <si>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</si>
  <si>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</si>
  <si>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</si>
  <si>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</si>
  <si>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</si>
  <si>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</si>
  <si>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</si>
  <si>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</si>
  <si>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</si>
  <si>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</si>
  <si>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</si>
  <si>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</si>
  <si>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</si>
  <si>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</si>
  <si>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</si>
  <si>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</si>
  <si>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</si>
  <si>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</si>
  <si>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</si>
  <si>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</si>
  <si>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</si>
  <si>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</si>
  <si>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</si>
  <si>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</si>
  <si>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</si>
  <si>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</si>
  <si>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</si>
  <si>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</si>
  <si>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</si>
  <si>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</si>
  <si>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</si>
  <si>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</si>
  <si>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</si>
  <si>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</si>
  <si>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</si>
  <si>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</si>
  <si>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</si>
  <si>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</si>
  <si>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</si>
  <si>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</si>
  <si>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</si>
  <si>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</si>
  <si>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</si>
  <si>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</si>
  <si>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</si>
  <si>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</si>
  <si>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</si>
  <si>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</si>
  <si>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</si>
  <si>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</si>
  <si>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</si>
  <si>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</si>
  <si>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</si>
  <si>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</si>
  <si>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</si>
  <si>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</si>
  <si>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</si>
  <si>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</si>
  <si>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</si>
  <si>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</si>
  <si>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</si>
  <si>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</si>
  <si>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</si>
  <si>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</si>
  <si>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</si>
  <si>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</si>
  <si>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</si>
  <si>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</si>
  <si>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</si>
  <si>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</si>
  <si>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</si>
  <si>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</si>
  <si>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</si>
  <si>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</si>
  <si>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</si>
  <si>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</si>
  <si>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</si>
  <si>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</si>
  <si>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</si>
  <si>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</si>
  <si>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</si>
  <si>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</si>
  <si>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</si>
  <si>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</si>
  <si>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</si>
  <si>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</si>
  <si>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</si>
  <si>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</si>
  <si>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</si>
  <si>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</si>
  <si>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</si>
  <si>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</si>
  <si>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</si>
  <si>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</si>
  <si>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</si>
  <si>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</si>
  <si>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</si>
  <si>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</si>
  <si>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</si>
  <si>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</si>
  <si>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</si>
  <si>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</si>
  <si>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</si>
  <si>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</si>
  <si>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</si>
  <si>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</si>
  <si>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</si>
  <si>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</si>
  <si>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</si>
  <si>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</si>
  <si>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</si>
  <si>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</si>
  <si>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</si>
  <si>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</si>
  <si>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</si>
  <si>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</si>
  <si>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</si>
  <si>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</si>
  <si>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</si>
  <si>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</si>
  <si>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</si>
  <si>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</si>
  <si>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</si>
  <si>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</si>
  <si>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</si>
  <si>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</si>
  <si>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</si>
  <si>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</si>
  <si>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</si>
  <si>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</si>
  <si>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</si>
  <si>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</si>
  <si>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</si>
  <si>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</si>
  <si>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</si>
  <si>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</si>
  <si>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</si>
  <si>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</si>
  <si>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</si>
  <si>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</si>
  <si>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</si>
  <si>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</si>
  <si>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</si>
  <si>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</si>
  <si>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</si>
  <si>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</si>
  <si>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</si>
  <si>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</si>
  <si>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</si>
  <si>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</si>
  <si>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</si>
  <si>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</si>
  <si>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</si>
  <si>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</si>
  <si>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</si>
  <si>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</si>
  <si>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</si>
  <si>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</si>
  <si>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</si>
  <si>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</si>
  <si>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</si>
  <si>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</si>
  <si>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</si>
  <si>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</si>
  <si>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</si>
  <si>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</si>
  <si>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</si>
  <si>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</si>
  <si>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</si>
  <si>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</si>
  <si>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</si>
  <si>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</si>
  <si>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</si>
  <si>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</si>
  <si>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</si>
  <si>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</si>
  <si>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</si>
  <si>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</si>
  <si>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</si>
  <si>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</si>
  <si>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</si>
  <si>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</si>
  <si>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</si>
  <si>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</si>
  <si>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</si>
  <si>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</si>
  <si>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</si>
  <si>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</si>
  <si>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</si>
  <si>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</si>
  <si>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</si>
  <si>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</si>
  <si>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</si>
  <si>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</si>
  <si>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</si>
  <si>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</si>
  <si>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</si>
  <si>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</si>
  <si>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</si>
  <si>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</si>
  <si>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</si>
  <si>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</si>
  <si>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</si>
  <si>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</si>
  <si>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</si>
  <si>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</si>
  <si>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</si>
  <si>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</si>
  <si>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</si>
  <si>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</si>
  <si>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</si>
  <si>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</si>
  <si>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</si>
  <si>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</si>
  <si>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</si>
  <si>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</si>
  <si>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</si>
  <si>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</si>
  <si>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</si>
  <si>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</si>
  <si>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</si>
  <si>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</si>
  <si>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</si>
  <si>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</si>
  <si>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</si>
  <si>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</si>
  <si>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</si>
  <si>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</si>
  <si>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</si>
  <si>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</si>
  <si>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</si>
  <si>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</si>
  <si>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</si>
  <si>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</si>
  <si>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</si>
  <si>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</si>
  <si>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</si>
  <si>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</si>
  <si>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</si>
  <si>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</si>
  <si>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</si>
  <si>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</si>
  <si>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</si>
  <si>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</si>
  <si>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</si>
  <si>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</si>
  <si>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</si>
  <si>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</si>
  <si>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</si>
  <si>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</si>
  <si>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</si>
  <si>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</si>
  <si>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</si>
  <si>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</si>
  <si>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</si>
  <si>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</si>
  <si>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</si>
  <si>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</si>
  <si>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</si>
  <si>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</si>
  <si>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</si>
  <si>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</si>
  <si>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</si>
  <si>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</si>
  <si>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</si>
  <si>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</si>
  <si>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</si>
  <si>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</si>
  <si>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</si>
  <si>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</si>
  <si>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</si>
  <si>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</si>
  <si>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</si>
  <si>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</si>
  <si>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</si>
  <si>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</si>
  <si>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</si>
  <si>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</si>
  <si>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</si>
  <si>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</si>
  <si>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</si>
  <si>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</si>
  <si>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</si>
  <si>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</si>
  <si>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</si>
  <si>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</si>
  <si>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</si>
  <si>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</si>
  <si>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</si>
  <si>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</si>
  <si>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</si>
  <si>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</si>
  <si>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</si>
  <si>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</si>
  <si>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</si>
  <si>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</si>
  <si>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</si>
  <si>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</si>
  <si>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</si>
  <si>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</si>
  <si>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</si>
  <si>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</si>
  <si>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</si>
  <si>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</si>
  <si>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</si>
  <si>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</si>
  <si>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</si>
  <si>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</si>
  <si>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</si>
  <si>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</si>
  <si>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</si>
  <si>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</si>
  <si>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</si>
  <si>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</si>
  <si>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</si>
  <si>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</si>
  <si>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</si>
  <si>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</si>
  <si>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</si>
  <si>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</si>
  <si>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</si>
  <si>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</si>
  <si>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</si>
  <si>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</si>
  <si>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</si>
  <si>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</si>
  <si>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</si>
  <si>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</si>
  <si>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</si>
  <si>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</si>
  <si>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</si>
  <si>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</si>
  <si>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</si>
  <si>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</si>
  <si>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</si>
  <si>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</si>
  <si>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</si>
  <si>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</si>
  <si>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</si>
  <si>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</si>
  <si>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</si>
  <si>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</si>
  <si>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</si>
  <si>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</si>
  <si>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</si>
  <si>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</si>
  <si>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</si>
  <si>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</si>
  <si>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</si>
  <si>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</si>
  <si>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</si>
  <si>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</si>
  <si>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</si>
  <si>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</si>
  <si>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</si>
  <si>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</si>
  <si>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</si>
  <si>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</si>
  <si>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</si>
  <si>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</si>
  <si>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</si>
  <si>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</si>
  <si>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</si>
  <si>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</si>
  <si>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</si>
  <si>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</si>
  <si>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</si>
  <si>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</si>
  <si>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</si>
  <si>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</si>
  <si>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</si>
  <si>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</si>
  <si>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</si>
  <si>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</si>
  <si>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</si>
  <si>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</si>
  <si>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</si>
  <si>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</si>
  <si>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</si>
  <si>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</si>
  <si>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</si>
  <si>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</si>
  <si>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</si>
  <si>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</si>
  <si>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</si>
  <si>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</si>
  <si>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</si>
  <si>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</si>
  <si>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</si>
  <si>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</si>
  <si>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</si>
  <si>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</si>
  <si>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</si>
  <si>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</si>
  <si>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</si>
  <si>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</si>
  <si>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</si>
  <si>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</si>
  <si>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</si>
  <si>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</si>
  <si>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</si>
  <si>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</si>
  <si>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</si>
  <si>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</si>
  <si>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</si>
  <si>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</si>
  <si>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</si>
  <si>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</si>
  <si>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</si>
  <si>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</si>
  <si>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</si>
  <si>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</si>
  <si>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</si>
  <si>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</si>
  <si>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</si>
  <si>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</si>
  <si>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</si>
  <si>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</si>
  <si>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</si>
  <si>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</si>
  <si>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</si>
  <si>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</si>
  <si>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</si>
  <si>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</si>
  <si>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</si>
  <si>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</si>
  <si>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</si>
  <si>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</si>
  <si>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</si>
  <si>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</si>
  <si>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</si>
  <si>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</si>
  <si>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</si>
  <si>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</si>
  <si>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</si>
  <si>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</si>
  <si>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</si>
  <si>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</si>
  <si>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</si>
  <si>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</si>
  <si>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</si>
  <si>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</si>
  <si>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</si>
  <si>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</si>
  <si>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</si>
  <si>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</si>
  <si>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</si>
  <si>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</si>
  <si>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</si>
  <si>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</si>
  <si>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</si>
  <si>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</si>
  <si>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</si>
  <si>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</si>
  <si>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</si>
  <si>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</si>
  <si>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</si>
  <si>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</si>
  <si>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</si>
  <si>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</si>
  <si>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</si>
  <si>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</si>
  <si>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</si>
  <si>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</si>
  <si>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</si>
  <si>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</si>
  <si>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</si>
  <si>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</si>
  <si>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</si>
  <si>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</si>
  <si>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</si>
  <si>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</si>
  <si>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</si>
  <si>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</si>
  <si>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</si>
  <si>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</si>
  <si>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</si>
  <si>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</si>
  <si>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</si>
  <si>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</si>
  <si>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</si>
  <si>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</si>
  <si>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</si>
  <si>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</si>
  <si>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</si>
  <si>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</si>
  <si>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</si>
  <si>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</si>
  <si>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</si>
  <si>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</si>
  <si>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</si>
  <si>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</si>
  <si>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</si>
  <si>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</si>
  <si>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</si>
  <si>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</si>
  <si>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</si>
  <si>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</si>
  <si>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</si>
  <si>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</si>
  <si>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</si>
  <si>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</si>
  <si>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</si>
  <si>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</si>
  <si>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</si>
  <si>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</si>
  <si>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</si>
  <si>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</si>
  <si>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</si>
  <si>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</si>
  <si>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</si>
  <si>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</si>
  <si>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</si>
  <si>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</si>
  <si>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</si>
  <si>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</si>
  <si>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</si>
  <si>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</si>
  <si>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</si>
  <si>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</si>
  <si>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</si>
  <si>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</si>
  <si>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</si>
  <si>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</si>
  <si>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</si>
  <si>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</si>
  <si>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</si>
  <si>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</si>
  <si>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</si>
  <si>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</si>
  <si>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</si>
  <si>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</si>
  <si>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</si>
  <si>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</si>
  <si>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</si>
  <si>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</si>
  <si>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</si>
  <si>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</si>
  <si>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</si>
  <si>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</si>
  <si>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</si>
  <si>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</si>
  <si>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</si>
  <si>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</si>
  <si>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</si>
  <si>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</si>
  <si>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</si>
  <si>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</si>
  <si>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</si>
  <si>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</si>
  <si>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</si>
  <si>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</si>
  <si>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</si>
  <si>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</si>
  <si>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</si>
  <si>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</si>
  <si>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</si>
  <si>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</si>
  <si>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</si>
  <si>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</si>
  <si>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</si>
  <si>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</si>
  <si>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</si>
  <si>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</si>
  <si>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</si>
  <si>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</si>
  <si>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</si>
  <si>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</si>
  <si>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</si>
  <si>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</si>
  <si>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</si>
  <si>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</si>
  <si>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</si>
  <si>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</si>
  <si>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</si>
  <si>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</si>
  <si>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</si>
  <si>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</si>
  <si>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</si>
  <si>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</si>
  <si>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</si>
  <si>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</si>
  <si>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</si>
  <si>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</si>
  <si>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</si>
  <si>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</si>
  <si>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</si>
  <si>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</si>
  <si>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</si>
  <si>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</si>
  <si>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</si>
  <si>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</si>
  <si>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</si>
  <si>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</si>
  <si>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</si>
  <si>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</si>
  <si>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</si>
  <si>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</si>
  <si>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</si>
  <si>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</si>
  <si>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</si>
  <si>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</si>
  <si>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</si>
  <si>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</si>
  <si>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</si>
  <si>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</si>
  <si>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</si>
  <si>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</si>
  <si>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</si>
  <si>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</si>
  <si>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</si>
  <si>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</si>
  <si>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</si>
  <si>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</si>
  <si>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</si>
  <si>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</si>
  <si>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</si>
  <si>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</si>
  <si>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</si>
  <si>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</si>
  <si>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</si>
  <si>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</si>
  <si>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</si>
  <si>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</si>
  <si>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</si>
  <si>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</si>
  <si>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</si>
  <si>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</si>
  <si>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</si>
  <si>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</si>
  <si>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</si>
  <si>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</si>
  <si>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</si>
  <si>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</si>
  <si>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</si>
  <si>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</si>
  <si>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</si>
  <si>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</si>
  <si>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</si>
  <si>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</si>
  <si>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</si>
  <si>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</si>
  <si>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</si>
  <si>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</si>
  <si>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</si>
  <si>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</si>
  <si>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</si>
  <si>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</si>
  <si>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</si>
  <si>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</si>
  <si>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</si>
  <si>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</si>
  <si>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</si>
  <si>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</si>
  <si>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</si>
  <si>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</si>
  <si>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</si>
  <si>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</si>
  <si>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</si>
  <si>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</si>
  <si>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</si>
  <si>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</si>
  <si>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</si>
  <si>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</si>
  <si>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</si>
  <si>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</si>
  <si>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</si>
  <si>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</si>
  <si>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</si>
  <si>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</si>
  <si>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</si>
  <si>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</si>
  <si>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</si>
  <si>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</si>
  <si>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</si>
  <si>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</si>
  <si>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</si>
  <si>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</si>
  <si>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</si>
  <si>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</si>
  <si>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</si>
  <si>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</si>
  <si>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</si>
  <si>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</si>
  <si>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</si>
  <si>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</si>
  <si>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</si>
  <si>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</si>
  <si>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</si>
  <si>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</si>
  <si>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</si>
  <si>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</si>
  <si>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</si>
  <si>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</si>
  <si>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</si>
  <si>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</si>
  <si>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</si>
  <si>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</si>
  <si>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</si>
  <si>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</si>
  <si>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</si>
  <si>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</si>
  <si>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</si>
  <si>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</si>
  <si>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</si>
  <si>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</si>
  <si>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</si>
  <si>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</si>
  <si>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</si>
  <si>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</si>
  <si>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</si>
  <si>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</si>
  <si>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</si>
  <si>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</si>
  <si>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</si>
  <si>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</si>
  <si>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</si>
  <si>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</si>
  <si>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</si>
  <si>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</si>
  <si>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</si>
  <si>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</si>
  <si>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</si>
  <si>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</si>
  <si>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</si>
  <si>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</si>
  <si>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</si>
  <si>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</si>
  <si>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</si>
  <si>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</si>
  <si>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</si>
  <si>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</si>
  <si>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</si>
  <si>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</si>
  <si>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</si>
  <si>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</si>
  <si>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</si>
  <si>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</si>
  <si>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</si>
  <si>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</si>
  <si>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</si>
  <si>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</si>
  <si>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</si>
  <si>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</si>
  <si>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</si>
  <si>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</si>
  <si>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</si>
  <si>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</si>
  <si>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</si>
  <si>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</si>
  <si>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</si>
  <si>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</si>
  <si>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</si>
  <si>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</si>
  <si>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</si>
  <si>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</si>
  <si>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</si>
  <si>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</si>
  <si>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</si>
  <si>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</si>
  <si>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</si>
  <si>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</si>
  <si>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</si>
  <si>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</si>
  <si>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</si>
  <si>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</si>
  <si>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</si>
  <si>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</si>
  <si>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</si>
  <si>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</si>
  <si>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</si>
  <si>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</si>
  <si>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</si>
  <si>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</si>
  <si>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</si>
  <si>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</si>
  <si>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</si>
  <si>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</si>
  <si>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</si>
  <si>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</si>
  <si>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</si>
  <si>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</si>
  <si>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</si>
  <si>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</si>
  <si>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</si>
  <si>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</si>
  <si>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</si>
  <si>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</si>
  <si>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</si>
  <si>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</si>
  <si>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</si>
  <si>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</si>
  <si>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</si>
  <si>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</si>
  <si>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</si>
  <si>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</si>
  <si>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</si>
  <si>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</si>
  <si>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</si>
  <si>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</si>
  <si>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</si>
  <si>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</si>
  <si>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</si>
  <si>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</si>
  <si>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</si>
  <si>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</si>
  <si>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</si>
  <si>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</si>
  <si>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</si>
  <si>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</si>
  <si>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</si>
  <si>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</si>
  <si>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</si>
  <si>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</si>
  <si>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</si>
  <si>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</si>
  <si>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</si>
  <si>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</si>
  <si>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</si>
  <si>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</si>
  <si>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</si>
  <si>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</si>
  <si>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</si>
  <si>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</si>
  <si>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</si>
  <si>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</si>
  <si>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</si>
  <si>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</si>
  <si>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</si>
  <si>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</si>
  <si>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</si>
  <si>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</si>
  <si>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</si>
  <si>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</si>
  <si>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</si>
  <si>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</si>
  <si>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</si>
  <si>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</si>
  <si>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</si>
  <si>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</si>
  <si>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</si>
  <si>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</si>
  <si>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</si>
  <si>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</si>
  <si>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</si>
  <si>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</si>
  <si>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</si>
  <si>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</si>
  <si>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</si>
  <si>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</si>
  <si>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</si>
  <si>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</si>
  <si>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</si>
  <si>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</si>
  <si>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</si>
  <si>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</si>
  <si>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</si>
  <si>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</si>
  <si>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</si>
  <si>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</si>
  <si>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</si>
  <si>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</si>
  <si>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</si>
  <si>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</si>
  <si>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</si>
  <si>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</si>
  <si>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</si>
  <si>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</si>
  <si>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</si>
  <si>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</si>
  <si>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</si>
  <si>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</si>
  <si>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</si>
  <si>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</si>
  <si>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</si>
  <si>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</si>
  <si>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</si>
  <si>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</si>
  <si>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</si>
  <si>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</si>
  <si>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</si>
  <si>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</si>
  <si>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</si>
  <si>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</si>
  <si>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</si>
  <si>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</si>
  <si>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</si>
  <si>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</si>
  <si>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</si>
  <si>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</si>
  <si>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</si>
  <si>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</si>
  <si>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</si>
  <si>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</si>
  <si>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</si>
  <si>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</si>
  <si>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</si>
  <si>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</si>
  <si>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</si>
  <si>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</si>
  <si>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</si>
  <si>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</si>
  <si>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</si>
  <si>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</si>
  <si>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</si>
  <si>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</si>
  <si>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</si>
  <si>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</si>
  <si>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</si>
  <si>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</si>
  <si>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</si>
  <si>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</si>
  <si>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</si>
  <si>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</si>
  <si>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</si>
  <si>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</si>
  <si>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</si>
  <si>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</si>
  <si>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</si>
  <si>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</si>
  <si>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</si>
  <si>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</si>
  <si>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</si>
  <si>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</si>
  <si>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</si>
  <si>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</si>
  <si>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</si>
  <si>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</si>
  <si>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</si>
  <si>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</si>
  <si>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</si>
  <si>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</si>
  <si>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</si>
  <si>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</si>
  <si>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</si>
  <si>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</si>
  <si>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</si>
  <si>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</si>
  <si>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</si>
  <si>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</si>
  <si>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</si>
  <si>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</si>
  <si>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</si>
  <si>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</si>
  <si>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</si>
  <si>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</si>
  <si>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</si>
  <si>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</si>
  <si>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</si>
  <si>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</si>
  <si>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</si>
  <si>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</si>
  <si>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</si>
  <si>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</si>
  <si>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</si>
  <si>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</si>
  <si>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</si>
  <si>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</si>
  <si>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</si>
  <si>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</si>
  <si>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</si>
  <si>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</si>
  <si>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</si>
  <si>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</si>
  <si>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</si>
  <si>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</si>
  <si>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</si>
  <si>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</si>
  <si>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</si>
  <si>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</si>
  <si>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</si>
  <si>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</si>
  <si>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</si>
  <si>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</si>
  <si>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</si>
  <si>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</si>
  <si>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</si>
  <si>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</si>
  <si>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</si>
  <si>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</si>
  <si>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</si>
  <si>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</si>
  <si>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</si>
  <si>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</si>
  <si>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</si>
  <si>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</si>
  <si>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</si>
  <si>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</si>
  <si>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</si>
  <si>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</si>
  <si>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</si>
  <si>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</si>
  <si>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</si>
  <si>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</si>
  <si>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</si>
  <si>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</si>
  <si>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</si>
  <si>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</si>
  <si>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</si>
  <si>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</si>
  <si>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</si>
  <si>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</si>
  <si>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</si>
  <si>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</si>
  <si>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</si>
  <si>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</si>
  <si>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</si>
  <si>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</si>
  <si>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</si>
  <si>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</si>
  <si>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</si>
  <si>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</si>
  <si>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</si>
  <si>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</si>
  <si>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</si>
  <si>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</si>
  <si>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</si>
  <si>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</si>
  <si>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</si>
  <si>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</si>
  <si>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</si>
  <si>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</si>
  <si>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</si>
  <si>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</si>
  <si>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</si>
  <si>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</si>
  <si>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</si>
  <si>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</si>
  <si>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</si>
  <si>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</si>
  <si>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</si>
  <si>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</si>
  <si>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</si>
  <si>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</si>
  <si>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</si>
  <si>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</si>
  <si>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</si>
  <si>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</si>
  <si>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</si>
  <si>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</si>
  <si>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</si>
  <si>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</si>
  <si>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</si>
  <si>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</si>
  <si>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</si>
  <si>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</si>
  <si>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</si>
  <si>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</si>
  <si>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</si>
  <si>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</si>
  <si>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</si>
  <si>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</si>
  <si>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</si>
  <si>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</si>
  <si>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</si>
  <si>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</si>
  <si>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</si>
  <si>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</si>
  <si>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</si>
  <si>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</si>
  <si>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</si>
  <si>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</si>
  <si>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</si>
  <si>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</si>
  <si>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</si>
  <si>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</si>
  <si>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</si>
  <si>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</si>
  <si>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</si>
  <si>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</si>
  <si>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</si>
  <si>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</si>
  <si>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</si>
  <si>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</si>
  <si>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</si>
  <si>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</si>
  <si>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</si>
  <si>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</si>
  <si>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</si>
  <si>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</si>
  <si>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</si>
  <si>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</si>
  <si>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</si>
  <si>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</si>
  <si>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</si>
  <si>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</si>
  <si>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</si>
  <si>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</si>
  <si>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</si>
  <si>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</si>
  <si>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</si>
  <si>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</si>
  <si>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</si>
  <si>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</si>
  <si>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</si>
  <si>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</si>
  <si>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</si>
  <si>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</si>
  <si>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</si>
  <si>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</si>
  <si>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</si>
  <si>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</si>
  <si>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</si>
  <si>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</si>
  <si>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</si>
  <si>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</si>
  <si>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</si>
  <si>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</si>
  <si>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</si>
  <si>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</si>
  <si>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</si>
  <si>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</si>
  <si>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</si>
  <si>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</si>
  <si>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</si>
  <si>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</si>
  <si>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</si>
  <si>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</si>
  <si>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</si>
  <si>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</si>
  <si>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</si>
  <si>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</si>
  <si>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</si>
  <si>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</si>
  <si>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</si>
  <si>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</si>
  <si>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</si>
  <si>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</si>
  <si>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</si>
  <si>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</si>
  <si>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</si>
  <si>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</si>
  <si>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</si>
  <si>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</si>
  <si>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</si>
  <si>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</si>
  <si>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</si>
  <si>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</si>
  <si>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</si>
  <si>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</si>
  <si>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</si>
  <si>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</si>
  <si>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</si>
  <si>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</si>
  <si>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</si>
  <si>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</si>
  <si>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</si>
  <si>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</si>
  <si>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</si>
  <si>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</si>
  <si>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</si>
  <si>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</si>
  <si>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</si>
  <si>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</si>
  <si>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</si>
  <si>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</si>
  <si>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</si>
  <si>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</si>
  <si>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</si>
  <si>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</si>
  <si>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</si>
  <si>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</si>
  <si>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</si>
  <si>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</si>
  <si>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</si>
  <si>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</si>
  <si>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</si>
  <si>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</si>
  <si>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</si>
  <si>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</si>
  <si>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</si>
  <si>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</si>
  <si>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</si>
  <si>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</si>
  <si>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</si>
  <si>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</si>
  <si>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</si>
  <si>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</si>
  <si>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</si>
  <si>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</si>
  <si>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</si>
  <si>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</si>
  <si>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</si>
  <si>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</si>
  <si>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</si>
  <si>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</si>
  <si>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</si>
  <si>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</si>
  <si>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</si>
  <si>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</si>
  <si>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</si>
  <si>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</si>
  <si>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</si>
  <si>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</si>
  <si>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</si>
  <si>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</si>
  <si>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</si>
  <si>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</si>
  <si>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</si>
  <si>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</si>
  <si>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</si>
  <si>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</si>
  <si>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</si>
  <si>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</si>
  <si>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</si>
  <si>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</si>
  <si>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</si>
  <si>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</si>
  <si>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</si>
  <si>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</si>
  <si>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</si>
  <si>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</si>
  <si>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</si>
  <si>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</si>
  <si>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</si>
  <si>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</si>
  <si>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</si>
  <si>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</si>
  <si>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</si>
  <si>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</si>
  <si>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</si>
  <si>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</si>
  <si>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</si>
  <si>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</si>
  <si>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</si>
  <si>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</si>
  <si>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</si>
  <si>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</si>
  <si>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</si>
  <si>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</si>
  <si>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</si>
  <si>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</si>
  <si>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</si>
  <si>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</si>
  <si>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</si>
  <si>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</si>
  <si>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</si>
  <si>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</si>
  <si>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</si>
  <si>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</si>
  <si>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</si>
  <si>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</si>
  <si>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</si>
  <si>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</si>
  <si>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</si>
  <si>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</si>
  <si>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</si>
  <si>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</si>
  <si>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</si>
  <si>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</si>
  <si>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</si>
  <si>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</si>
  <si>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</si>
  <si>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</si>
  <si>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</si>
  <si>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</si>
  <si>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</si>
  <si>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</si>
  <si>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</si>
  <si>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</si>
  <si>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</si>
  <si>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</si>
  <si>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</si>
  <si>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</si>
  <si>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</si>
  <si>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</si>
  <si>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</si>
  <si>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</si>
  <si>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</si>
  <si>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</si>
  <si>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</si>
  <si>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</si>
  <si>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</si>
  <si>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</si>
  <si>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</si>
  <si>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</si>
  <si>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</si>
  <si>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</si>
  <si>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</si>
  <si>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</si>
  <si>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</si>
  <si>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</si>
  <si>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</si>
  <si>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</si>
  <si>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</si>
  <si>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</si>
  <si>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</si>
  <si>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</si>
  <si>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</si>
  <si>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</si>
  <si>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</si>
  <si>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</si>
  <si>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</si>
  <si>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</si>
  <si>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</si>
  <si>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</si>
  <si>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</si>
  <si>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</si>
  <si>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</si>
  <si>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</si>
  <si>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</si>
  <si>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</si>
  <si>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</si>
  <si>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</si>
  <si>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</si>
  <si>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</si>
  <si>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</si>
  <si>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</si>
  <si>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</si>
  <si>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</si>
  <si>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</si>
  <si>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</si>
  <si>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</si>
  <si>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</si>
  <si>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</si>
  <si>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</si>
  <si>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</si>
  <si>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</si>
  <si>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</si>
  <si>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</si>
  <si>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</si>
  <si>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</si>
  <si>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</si>
  <si>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</si>
  <si>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</si>
  <si>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</si>
  <si>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</si>
  <si>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</si>
  <si>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</si>
  <si>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</si>
  <si>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</si>
  <si>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</si>
  <si>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</si>
  <si>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</si>
  <si>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</si>
  <si>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</si>
  <si>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</si>
  <si>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</si>
  <si>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</si>
  <si>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</si>
  <si>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</si>
  <si>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</si>
  <si>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</si>
  <si>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</si>
  <si>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</si>
  <si>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</si>
  <si>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</si>
  <si>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</si>
  <si>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</si>
  <si>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</si>
  <si>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</si>
  <si>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</si>
  <si>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</si>
  <si>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</si>
  <si>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</si>
  <si>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</si>
  <si>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</si>
  <si>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</si>
  <si>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</si>
  <si>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</si>
  <si>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</si>
  <si>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</si>
  <si>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</si>
  <si>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</si>
  <si>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</si>
  <si>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</si>
  <si>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</si>
  <si>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</si>
  <si>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</si>
  <si>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</si>
  <si>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</si>
  <si>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</si>
  <si>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</si>
  <si>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</si>
  <si>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</si>
  <si>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</si>
  <si>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</si>
  <si>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</si>
  <si>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</si>
  <si>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</si>
  <si>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</si>
  <si>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</si>
  <si>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</si>
  <si>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</si>
  <si>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</si>
  <si>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</si>
  <si>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</si>
  <si>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</si>
  <si>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</si>
  <si>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</si>
  <si>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</si>
  <si>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</si>
  <si>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</si>
  <si>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</si>
  <si>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</si>
  <si>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</si>
  <si>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</si>
  <si>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</si>
  <si>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</si>
  <si>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</si>
  <si>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</si>
  <si>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</si>
  <si>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</si>
  <si>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</si>
  <si>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</si>
  <si>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</si>
  <si>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</si>
  <si>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</si>
  <si>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</si>
  <si>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</si>
  <si>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</si>
  <si>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</si>
  <si>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</si>
  <si>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</si>
  <si>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</si>
  <si>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</si>
  <si>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</si>
  <si>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</si>
  <si>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</si>
  <si>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</si>
  <si>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</si>
  <si>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</si>
  <si>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</si>
  <si>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</si>
  <si>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</si>
  <si>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</si>
  <si>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</si>
  <si>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</si>
  <si>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</si>
  <si>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</si>
  <si>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</si>
  <si>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</si>
  <si>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</si>
  <si>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</si>
  <si>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</si>
  <si>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</si>
  <si>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</si>
  <si>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</si>
  <si>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</si>
  <si>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</si>
  <si>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</si>
  <si>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</si>
  <si>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</si>
  <si>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</si>
  <si>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</si>
  <si>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</si>
  <si>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</si>
  <si>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</si>
  <si>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</si>
  <si>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</si>
  <si>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</si>
  <si>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</si>
  <si>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</si>
  <si>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</si>
  <si>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</si>
  <si>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</si>
  <si>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</si>
  <si>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</si>
  <si>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</si>
  <si>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</si>
  <si>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</si>
  <si>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</si>
  <si>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</si>
  <si>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</si>
  <si>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</si>
  <si>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</si>
  <si>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</si>
  <si>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</si>
  <si>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</si>
  <si>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</si>
  <si>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</si>
  <si>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</si>
  <si>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</si>
  <si>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</si>
  <si>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</si>
  <si>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</si>
  <si>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</si>
  <si>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</si>
  <si>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</si>
  <si>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</si>
  <si>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</si>
  <si>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</si>
  <si>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</si>
  <si>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</si>
  <si>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</si>
  <si>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</si>
  <si>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</si>
  <si>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</si>
  <si>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</si>
  <si>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</si>
  <si>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</si>
  <si>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</si>
  <si>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</si>
  <si>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</si>
  <si>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</si>
  <si>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</si>
  <si>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</si>
  <si>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</si>
  <si>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</si>
  <si>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</si>
  <si>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</si>
  <si>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</si>
  <si>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</si>
  <si>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</si>
  <si>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</si>
  <si>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</si>
  <si>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</si>
  <si>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</si>
  <si>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</si>
  <si>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</si>
  <si>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</si>
  <si>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</si>
  <si>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</si>
  <si>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</si>
  <si>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</si>
  <si>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</si>
  <si>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</si>
  <si>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</si>
  <si>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</si>
  <si>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</si>
  <si>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</si>
  <si>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</si>
  <si>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</si>
  <si>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</si>
  <si>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</si>
  <si>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</si>
  <si>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</si>
  <si>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</si>
  <si>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</si>
  <si>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</si>
  <si>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</si>
  <si>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</si>
  <si>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</si>
  <si>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</si>
  <si>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</si>
  <si>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</si>
  <si>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</si>
  <si>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</si>
  <si>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</si>
  <si>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</si>
  <si>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</si>
  <si>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</si>
  <si>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</si>
  <si>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</si>
  <si>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</si>
  <si>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</si>
  <si>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</si>
  <si>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</si>
  <si>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</si>
  <si>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</si>
  <si>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</si>
  <si>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</si>
  <si>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</si>
  <si>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</si>
  <si>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</si>
  <si>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</si>
  <si>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</si>
  <si>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</si>
  <si>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</si>
  <si>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</si>
  <si>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</si>
  <si>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</si>
  <si>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</si>
  <si>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</si>
  <si>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</si>
  <si>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</si>
  <si>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</si>
  <si>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</si>
  <si>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</si>
  <si>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</si>
  <si>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</si>
  <si>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</si>
  <si>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</si>
  <si>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</si>
  <si>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</si>
  <si>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</si>
  <si>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</si>
  <si>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</si>
  <si>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</si>
  <si>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</si>
  <si>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</si>
  <si>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</si>
  <si>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</si>
  <si>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</si>
  <si>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</si>
  <si>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</si>
  <si>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</si>
  <si>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</si>
  <si>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</si>
  <si>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</si>
  <si>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</si>
  <si>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</si>
  <si>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</si>
  <si>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</si>
  <si>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</si>
  <si>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</si>
  <si>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</si>
  <si>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</si>
  <si>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</si>
  <si>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</si>
  <si>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</si>
  <si>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</si>
  <si>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</si>
  <si>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</si>
  <si>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</si>
  <si>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</si>
  <si>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</si>
  <si>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</si>
  <si>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</si>
  <si>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</si>
  <si>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</si>
  <si>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</si>
  <si>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</si>
  <si>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</si>
  <si>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</si>
  <si>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</si>
  <si>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</si>
  <si>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</si>
  <si>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</si>
  <si>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</si>
  <si>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</si>
  <si>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</si>
  <si>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</si>
  <si>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</si>
  <si>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</si>
  <si>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</si>
  <si>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</si>
  <si>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</si>
  <si>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</si>
  <si>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</si>
  <si>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</si>
  <si>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</si>
  <si>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</si>
  <si>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</si>
  <si>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</si>
  <si>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</si>
  <si>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</si>
  <si>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</si>
  <si>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</si>
  <si>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</si>
  <si>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</si>
  <si>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</si>
  <si>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</si>
  <si>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</si>
  <si>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</si>
  <si>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</si>
  <si>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</si>
  <si>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</si>
  <si>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</si>
  <si>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</si>
  <si>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</si>
  <si>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</si>
  <si>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</si>
  <si>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</si>
  <si>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</si>
  <si>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</si>
  <si>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</si>
  <si>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</si>
  <si>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</si>
  <si>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</si>
  <si>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</si>
  <si>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</si>
  <si>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</si>
  <si>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</si>
  <si>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</si>
  <si>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</si>
  <si>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</si>
  <si>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</si>
  <si>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</si>
  <si>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</si>
  <si>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</si>
  <si>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</si>
  <si>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</si>
  <si>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</si>
  <si>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</si>
  <si>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</si>
  <si>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</si>
  <si>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</si>
  <si>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</si>
  <si>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</si>
  <si>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</si>
  <si>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</si>
  <si>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</si>
  <si>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</si>
  <si>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</si>
  <si>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</si>
  <si>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</si>
  <si>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</si>
  <si>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</si>
  <si>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</si>
  <si>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</si>
  <si>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</si>
  <si>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</si>
  <si>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</si>
  <si>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</si>
  <si>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</si>
  <si>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</si>
  <si>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</si>
  <si>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</si>
  <si>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</si>
  <si>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</si>
  <si>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</si>
  <si>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</si>
  <si>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</si>
  <si>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</si>
  <si>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</si>
  <si>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</si>
  <si>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</si>
  <si>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</si>
  <si>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</si>
  <si>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</si>
  <si>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</si>
  <si>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</si>
  <si>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</si>
  <si>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</si>
  <si>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</si>
  <si>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</si>
  <si>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</si>
  <si>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</si>
  <si>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</si>
  <si>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</si>
  <si>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</si>
  <si>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</si>
  <si>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</si>
  <si>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</si>
  <si>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</si>
  <si>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</si>
  <si>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</si>
  <si>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</si>
  <si>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</si>
  <si>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</si>
  <si>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</si>
  <si>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</si>
  <si>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</si>
  <si>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</si>
  <si>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</si>
  <si>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</si>
  <si>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</si>
  <si>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</si>
  <si>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</si>
  <si>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</si>
  <si>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</si>
  <si>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</si>
  <si>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</si>
  <si>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</si>
  <si>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</si>
  <si>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</si>
  <si>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</si>
  <si>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</si>
  <si>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</si>
  <si>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</si>
  <si>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</si>
  <si>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</si>
  <si>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</si>
  <si>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</si>
  <si>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</si>
  <si>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</si>
  <si>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</si>
  <si>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</si>
  <si>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</si>
  <si>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</si>
  <si>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</si>
  <si>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</si>
  <si>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</si>
  <si>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</si>
  <si>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</si>
  <si>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</si>
  <si>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</si>
  <si>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</si>
  <si>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</si>
  <si>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</si>
  <si>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</si>
  <si>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</si>
  <si>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</si>
  <si>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</si>
  <si>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</si>
  <si>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</si>
  <si>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</si>
  <si>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</si>
  <si>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</si>
  <si>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</si>
  <si>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</si>
  <si>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</si>
  <si>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</si>
  <si>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</si>
  <si>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</si>
  <si>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</si>
  <si>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</si>
  <si>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</si>
  <si>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</si>
  <si>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</si>
  <si>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</si>
  <si>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</si>
  <si>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</si>
  <si>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</si>
  <si>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</si>
  <si>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</si>
  <si>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</si>
  <si>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</si>
  <si>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</si>
  <si>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</si>
  <si>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</si>
  <si>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</si>
  <si>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</si>
  <si>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</si>
  <si>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</si>
  <si>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</si>
  <si>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</si>
  <si>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</si>
  <si>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</si>
  <si>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</si>
  <si>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</si>
  <si>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</si>
  <si>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</si>
  <si>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</si>
  <si>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</si>
  <si>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</si>
  <si>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</si>
  <si>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</si>
  <si>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</si>
  <si>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</si>
  <si>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</si>
  <si>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</si>
  <si>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</si>
  <si>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</si>
  <si>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</si>
  <si>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</si>
  <si>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</si>
  <si>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</si>
  <si>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</si>
  <si>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</si>
  <si>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</si>
  <si>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</si>
  <si>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</si>
  <si>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</si>
  <si>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</si>
  <si>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</si>
  <si>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</si>
  <si>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</si>
  <si>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</si>
  <si>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</si>
  <si>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</si>
  <si>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</si>
  <si>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</si>
  <si>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</si>
  <si>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</si>
  <si>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</si>
  <si>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</si>
  <si>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</si>
  <si>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</si>
  <si>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</si>
  <si>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</si>
  <si>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</si>
  <si>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</si>
  <si>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</si>
  <si>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</si>
  <si>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</si>
  <si>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</si>
  <si>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</si>
  <si>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</si>
  <si>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</si>
  <si>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</si>
  <si>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</si>
  <si>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</si>
  <si>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</si>
  <si>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</si>
  <si>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</si>
  <si>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</si>
  <si>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</si>
  <si>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</si>
  <si>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</si>
  <si>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</si>
  <si>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</si>
  <si>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</si>
  <si>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</si>
  <si>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</si>
  <si>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</si>
  <si>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</si>
  <si>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</si>
  <si>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</si>
  <si>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</si>
  <si>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</si>
  <si>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</si>
  <si>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</si>
  <si>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</si>
  <si>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</si>
  <si>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</si>
  <si>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</si>
  <si>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</si>
  <si>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</si>
  <si>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</si>
  <si>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</si>
  <si>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</si>
  <si>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</si>
  <si>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</si>
  <si>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</si>
  <si>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</si>
  <si>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</si>
  <si>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</si>
  <si>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</si>
  <si>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</si>
  <si>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</si>
  <si>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</si>
  <si>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</si>
  <si>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</si>
  <si>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</si>
  <si>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</si>
  <si>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</si>
  <si>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</si>
  <si>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</si>
  <si>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</si>
  <si>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</si>
  <si>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</si>
  <si>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</si>
  <si>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</si>
  <si>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</si>
  <si>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</si>
  <si>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</si>
  <si>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</si>
  <si>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</si>
  <si>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</si>
  <si>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</si>
  <si>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</si>
  <si>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</si>
  <si>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</si>
  <si>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</si>
  <si>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</si>
  <si>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</si>
  <si>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</si>
  <si>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</si>
  <si>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</si>
  <si>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</si>
  <si>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</si>
  <si>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</si>
  <si>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</si>
  <si>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</si>
  <si>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</si>
  <si>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</si>
  <si>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</si>
  <si>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</si>
  <si>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</si>
  <si>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</si>
  <si>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</si>
  <si>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</si>
  <si>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</si>
  <si>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</si>
  <si>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</si>
  <si>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</si>
  <si>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</si>
  <si>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</si>
  <si>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</si>
  <si>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</si>
  <si>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</si>
  <si>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</si>
  <si>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</si>
  <si>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</si>
  <si>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</si>
  <si>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</si>
  <si>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</si>
  <si>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</si>
  <si>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</si>
  <si>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</si>
  <si>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</si>
  <si>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</si>
  <si>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</si>
  <si>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</si>
  <si>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</si>
  <si>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</si>
  <si>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</si>
  <si>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</si>
  <si>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</si>
  <si>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</si>
  <si>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</si>
  <si>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</si>
  <si>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</si>
  <si>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</si>
  <si>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</si>
  <si>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</si>
  <si>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</si>
  <si>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</si>
  <si>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</si>
  <si>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</si>
  <si>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</si>
  <si>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</si>
  <si>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</si>
  <si>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</si>
  <si>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</si>
  <si>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</si>
  <si>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</si>
  <si>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</si>
  <si>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</si>
  <si>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</si>
  <si>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</si>
  <si>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</si>
  <si>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</si>
  <si>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</si>
  <si>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</si>
  <si>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</si>
  <si>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</si>
  <si>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</si>
  <si>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</si>
  <si>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</si>
  <si>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</si>
  <si>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</si>
  <si>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</si>
  <si>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</si>
  <si>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</si>
  <si>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</si>
  <si>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</si>
  <si>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</si>
  <si>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</si>
  <si>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</si>
  <si>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</si>
  <si>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</si>
  <si>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</si>
  <si>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</si>
  <si>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</si>
  <si>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</si>
  <si>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</si>
  <si>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</si>
  <si>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</si>
  <si>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</si>
  <si>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</si>
  <si>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</si>
  <si>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</si>
  <si>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</si>
  <si>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</si>
  <si>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</si>
  <si>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</si>
  <si>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</si>
  <si>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</si>
  <si>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</si>
  <si>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</si>
  <si>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</si>
  <si>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</si>
  <si>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</si>
  <si>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</si>
  <si>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</si>
  <si>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</si>
  <si>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</si>
  <si>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</si>
  <si>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</si>
  <si>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</si>
  <si>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</si>
  <si>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</si>
  <si>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</si>
  <si>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</si>
  <si>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</si>
  <si>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</si>
  <si>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</si>
  <si>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</si>
  <si>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</si>
  <si>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</si>
  <si>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</si>
  <si>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</si>
  <si>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</si>
  <si>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</si>
  <si>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</si>
  <si>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</si>
  <si>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</si>
  <si>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</si>
  <si>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</si>
  <si>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</si>
  <si>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</si>
  <si>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</si>
  <si>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</si>
  <si>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</si>
  <si>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</si>
  <si>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</si>
  <si>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</si>
  <si>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</si>
  <si>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</si>
  <si>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</si>
  <si>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</si>
  <si>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</si>
  <si>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</si>
  <si>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</si>
  <si>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</si>
  <si>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</si>
  <si>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</si>
  <si>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</si>
  <si>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</si>
  <si>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</si>
  <si>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</si>
  <si>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</si>
  <si>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</si>
  <si>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</si>
  <si>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</si>
  <si>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</si>
  <si>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</si>
  <si>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</si>
  <si>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</si>
  <si>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</si>
  <si>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</si>
  <si>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</si>
  <si>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</si>
  <si>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</si>
  <si>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</si>
  <si>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</si>
  <si>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</si>
  <si>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</si>
  <si>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</si>
  <si>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</si>
  <si>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</si>
  <si>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</si>
  <si>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</si>
  <si>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</si>
  <si>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</si>
  <si>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</si>
  <si>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</si>
  <si>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</si>
  <si>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</si>
  <si>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</si>
  <si>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</si>
  <si>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</si>
  <si>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</si>
  <si>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</si>
  <si>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</si>
  <si>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</si>
  <si>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</si>
  <si>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</si>
  <si>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</si>
  <si>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</si>
  <si>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</si>
  <si>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</si>
  <si>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</si>
  <si>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</si>
  <si>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</si>
  <si>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</si>
  <si>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</si>
  <si>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</si>
  <si>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</si>
  <si>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</si>
  <si>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</si>
  <si>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</si>
  <si>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</si>
  <si>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</si>
  <si>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</si>
  <si>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</si>
  <si>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</si>
  <si>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</si>
  <si>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</si>
  <si>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</si>
  <si>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</si>
  <si>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</si>
  <si>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</si>
  <si>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</si>
  <si>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</si>
  <si>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</si>
  <si>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</si>
  <si>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</si>
  <si>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</si>
  <si>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</si>
  <si>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</si>
  <si>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</si>
  <si>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</si>
  <si>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</si>
  <si>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</si>
  <si>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</si>
  <si>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</si>
  <si>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</si>
  <si>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</si>
  <si>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</si>
  <si>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</si>
  <si>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</si>
  <si>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</si>
  <si>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</si>
  <si>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</si>
  <si>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</si>
  <si>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</si>
  <si>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</si>
  <si>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</si>
  <si>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</si>
  <si>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</si>
  <si>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</si>
  <si>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</si>
  <si>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</si>
  <si>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</si>
  <si>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</si>
  <si>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</si>
  <si>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</si>
  <si>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</si>
  <si>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</si>
  <si>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</si>
  <si>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</si>
  <si>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</si>
  <si>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</si>
  <si>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</si>
  <si>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</si>
  <si>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</si>
  <si>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</si>
  <si>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</si>
  <si>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</si>
  <si>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</si>
  <si>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</si>
  <si>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</si>
  <si>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</si>
  <si>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</si>
  <si>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</si>
  <si>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</si>
  <si>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</si>
  <si>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</si>
  <si>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</si>
  <si>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</si>
  <si>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</si>
  <si>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</si>
  <si>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</si>
  <si>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</si>
  <si>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</si>
  <si>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</si>
  <si>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</si>
  <si>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</si>
  <si>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</si>
  <si>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</si>
  <si>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</si>
  <si>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</si>
  <si>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</si>
  <si>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</si>
  <si>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</si>
  <si>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</si>
  <si>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</si>
  <si>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</si>
  <si>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</si>
  <si>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</si>
  <si>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</si>
  <si>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</si>
  <si>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</si>
  <si>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</si>
  <si>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</si>
  <si>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</si>
  <si>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</si>
  <si>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</si>
  <si>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</si>
  <si>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</si>
  <si>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</si>
  <si>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</si>
  <si>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</si>
  <si>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</si>
  <si>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</si>
  <si>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</si>
  <si>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</si>
  <si>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</si>
  <si>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</si>
  <si>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</si>
  <si>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</si>
  <si>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</si>
  <si>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</si>
  <si>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</si>
  <si>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</si>
  <si>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</si>
  <si>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</si>
  <si>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</si>
  <si>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</si>
  <si>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</si>
  <si>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</si>
  <si>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</si>
  <si>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</si>
  <si>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</si>
  <si>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</si>
  <si>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</si>
  <si>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</si>
  <si>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</si>
  <si>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</si>
  <si>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</si>
  <si>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</si>
  <si>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</si>
  <si>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</si>
  <si>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</si>
  <si>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</si>
  <si>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</si>
  <si>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</si>
  <si>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</si>
  <si>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</si>
  <si>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</si>
  <si>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</si>
  <si>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</si>
  <si>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</si>
  <si>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</si>
  <si>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</si>
  <si>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</si>
  <si>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</si>
  <si>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</si>
  <si>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</si>
  <si>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</si>
  <si>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</si>
  <si>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</si>
  <si>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</si>
  <si>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</si>
  <si>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</si>
  <si>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</si>
  <si>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</si>
  <si>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</si>
  <si>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</si>
  <si>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</si>
  <si>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</si>
  <si>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</si>
  <si>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</si>
  <si>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</si>
  <si>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</si>
  <si>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</si>
  <si>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</si>
  <si>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</si>
  <si>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</si>
  <si>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</si>
  <si>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</si>
  <si>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</si>
  <si>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</si>
  <si>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</si>
  <si>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</si>
  <si>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</si>
  <si>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</si>
  <si>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</si>
  <si>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</si>
  <si>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</si>
  <si>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</si>
  <si>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</si>
  <si>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</si>
  <si>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</si>
  <si>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</si>
  <si>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</si>
  <si>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</si>
  <si>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</si>
  <si>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</si>
  <si>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</si>
  <si>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</si>
  <si>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</si>
  <si>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</si>
  <si>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</si>
  <si>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</si>
  <si>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</si>
  <si>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</si>
  <si>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</si>
  <si>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</si>
  <si>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</si>
  <si>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</si>
  <si>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</si>
  <si>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</si>
  <si>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</si>
  <si>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</si>
  <si>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</si>
  <si>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</si>
  <si>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</si>
  <si>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</si>
  <si>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</si>
  <si>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</si>
  <si>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</si>
  <si>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</si>
  <si>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</si>
  <si>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</si>
  <si>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</si>
  <si>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</si>
  <si>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</si>
  <si>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</si>
  <si>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</si>
  <si>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</si>
  <si>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</si>
  <si>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</si>
  <si>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</si>
  <si>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</si>
  <si>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</si>
  <si>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</si>
  <si>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</si>
  <si>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</si>
  <si>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</si>
  <si>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</si>
  <si>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</si>
  <si>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</si>
  <si>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</si>
  <si>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</si>
  <si>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</si>
  <si>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</si>
  <si>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</si>
  <si>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</si>
  <si>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</si>
  <si>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</si>
  <si>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</si>
  <si>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</si>
  <si>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</si>
  <si>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</si>
  <si>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</si>
  <si>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</si>
  <si>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</si>
  <si>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</si>
  <si>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</si>
  <si>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</si>
  <si>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</si>
  <si>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</si>
  <si>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</si>
  <si>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</si>
  <si>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</si>
  <si>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</si>
  <si>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</si>
  <si>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</si>
  <si>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</si>
  <si>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</si>
  <si>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</si>
  <si>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</si>
  <si>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</si>
  <si>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</si>
  <si>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</si>
  <si>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</si>
  <si>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</si>
  <si>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</si>
  <si>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</si>
  <si>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</si>
  <si>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</si>
  <si>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</si>
  <si>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</si>
  <si>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</si>
  <si>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</si>
  <si>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</si>
  <si>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</si>
  <si>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</si>
  <si>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</si>
  <si>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</si>
  <si>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</si>
  <si>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</si>
  <si>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</si>
  <si>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</si>
  <si>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</si>
  <si>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</si>
  <si>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</si>
  <si>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</si>
  <si>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</si>
  <si>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</si>
  <si>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</si>
  <si>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</si>
  <si>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</si>
  <si>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</si>
  <si>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</si>
  <si>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</si>
  <si>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</si>
  <si>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</si>
  <si>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</si>
  <si>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</si>
  <si>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</si>
  <si>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</si>
  <si>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</si>
  <si>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</si>
  <si>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</si>
  <si>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</si>
  <si>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</si>
  <si>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</si>
  <si>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</si>
  <si>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</si>
  <si>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</si>
  <si>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</si>
  <si>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</si>
  <si>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</si>
  <si>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</si>
  <si>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</si>
  <si>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</si>
  <si>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</si>
  <si>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</si>
  <si>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</si>
  <si>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</si>
  <si>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</si>
  <si>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</si>
  <si>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</si>
  <si>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</si>
  <si>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</si>
  <si>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</si>
  <si>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</si>
  <si>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</si>
  <si>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</si>
  <si>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</si>
  <si>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</si>
  <si>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</si>
  <si>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</si>
  <si>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</si>
  <si>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</si>
  <si>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</si>
  <si>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</si>
  <si>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</si>
  <si>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</si>
  <si>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</si>
  <si>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</si>
  <si>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</si>
  <si>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</si>
  <si>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</si>
  <si>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</si>
  <si>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</si>
  <si>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</si>
  <si>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</si>
  <si>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</si>
  <si>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</si>
  <si>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</si>
  <si>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</si>
  <si>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</si>
  <si>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</si>
  <si>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</si>
  <si>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</si>
  <si>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</si>
  <si>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</si>
  <si>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</si>
  <si>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</si>
  <si>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</si>
  <si>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</si>
  <si>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</si>
  <si>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</si>
  <si>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</si>
  <si>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</si>
  <si>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</si>
  <si>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</si>
  <si>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</si>
  <si>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</si>
  <si>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</si>
  <si>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</si>
  <si>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</si>
  <si>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</si>
  <si>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</si>
  <si>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</si>
  <si>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</si>
  <si>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</si>
  <si>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</si>
  <si>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</si>
  <si>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</si>
  <si>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</si>
  <si>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</si>
  <si>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</si>
  <si>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</si>
  <si>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</si>
  <si>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</si>
  <si>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</si>
  <si>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</si>
  <si>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</si>
  <si>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</si>
  <si>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</si>
  <si>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</si>
  <si>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</si>
  <si>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</si>
  <si>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</si>
  <si>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</si>
  <si>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</si>
  <si>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</si>
  <si>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</si>
  <si>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</si>
  <si>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</si>
  <si>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</si>
  <si>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</si>
  <si>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</si>
  <si>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</si>
  <si>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</si>
  <si>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</si>
  <si>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</si>
  <si>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</si>
  <si>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</si>
  <si>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</si>
  <si>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</si>
  <si>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</si>
  <si>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</si>
  <si>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</si>
  <si>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</si>
  <si>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</si>
  <si>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</si>
  <si>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</si>
  <si>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</si>
  <si>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</si>
  <si>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</si>
  <si>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</si>
  <si>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</si>
  <si>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</si>
  <si>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</si>
  <si>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</si>
  <si>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</si>
  <si>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</si>
  <si>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</si>
  <si>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</si>
  <si>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</si>
  <si>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</si>
  <si>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</si>
  <si>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</si>
  <si>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</si>
  <si>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</si>
  <si>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</si>
  <si>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</si>
  <si>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</si>
  <si>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</si>
  <si>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</si>
  <si>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</si>
  <si>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</si>
  <si>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</si>
  <si>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</si>
  <si>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</si>
  <si>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</si>
  <si>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</si>
  <si>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</si>
  <si>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</si>
  <si>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</si>
  <si>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</si>
  <si>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</si>
  <si>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</si>
  <si>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</si>
  <si>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</si>
  <si>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</si>
  <si>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</si>
  <si>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</si>
  <si>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</si>
  <si>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</si>
  <si>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</si>
  <si>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</si>
  <si>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</si>
  <si>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</si>
  <si>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</si>
  <si>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</si>
  <si>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</si>
  <si>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</si>
  <si>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</si>
  <si>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</si>
  <si>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</si>
  <si>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</si>
  <si>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</si>
  <si>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</si>
  <si>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</si>
  <si>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</si>
  <si>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</si>
  <si>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</si>
  <si>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</si>
  <si>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</si>
  <si>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</si>
  <si>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</si>
  <si>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</si>
  <si>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</si>
  <si>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</si>
  <si>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</si>
  <si>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</si>
  <si>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</si>
  <si>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</si>
  <si>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</si>
  <si>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</si>
  <si>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</si>
  <si>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</si>
  <si>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</si>
  <si>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</si>
  <si>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</si>
  <si>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</si>
  <si>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</si>
  <si>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</si>
  <si>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</si>
  <si>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</si>
  <si>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</si>
  <si>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</si>
  <si>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</si>
  <si>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</si>
  <si>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</si>
  <si>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</si>
  <si>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</si>
  <si>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</si>
  <si>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</si>
  <si>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</si>
  <si>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</si>
  <si>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</si>
  <si>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</si>
  <si>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</si>
  <si>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</si>
  <si>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</si>
  <si>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</si>
  <si>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</si>
  <si>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</si>
  <si>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</si>
  <si>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</si>
  <si>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</si>
  <si>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</si>
  <si>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</si>
  <si>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</si>
  <si>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</si>
  <si>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</si>
  <si>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</si>
  <si>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</si>
  <si>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</si>
  <si>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</si>
  <si>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</si>
  <si>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</si>
  <si>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</si>
  <si>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</si>
  <si>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</si>
  <si>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</si>
  <si>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</si>
  <si>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</si>
  <si>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</si>
  <si>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</si>
  <si>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</si>
  <si>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</si>
  <si>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</si>
  <si>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</si>
  <si>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</si>
  <si>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</si>
  <si>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</si>
  <si>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</si>
  <si>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</si>
  <si>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</si>
  <si>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</si>
  <si>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</si>
  <si>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</si>
  <si>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</si>
  <si>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</si>
  <si>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</si>
  <si>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</si>
  <si>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</si>
  <si>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</si>
  <si>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</si>
  <si>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</si>
  <si>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</si>
  <si>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</si>
  <si>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</si>
  <si>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</si>
  <si>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</si>
  <si>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</si>
  <si>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</si>
  <si>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</si>
  <si>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</si>
  <si>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</si>
  <si>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</si>
  <si>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</si>
  <si>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</si>
  <si>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</si>
  <si>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</si>
  <si>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</si>
  <si>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</si>
  <si>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</si>
  <si>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</si>
  <si>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</si>
  <si>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</si>
  <si>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</si>
  <si>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</si>
  <si>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</si>
  <si>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</si>
  <si>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</si>
  <si>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</si>
  <si>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</si>
  <si>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</si>
  <si>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</si>
  <si>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</si>
  <si>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</si>
  <si>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</si>
  <si>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</si>
  <si>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</si>
  <si>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</si>
  <si>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</si>
  <si>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</si>
  <si>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</si>
  <si>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</si>
  <si>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</si>
  <si>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</si>
  <si>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</si>
  <si>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</si>
  <si>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</si>
  <si>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</si>
  <si>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</si>
  <si>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</si>
  <si>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</si>
  <si>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</si>
  <si>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</si>
  <si>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</si>
  <si>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</si>
  <si>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</si>
  <si>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</si>
  <si>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</si>
  <si>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</si>
  <si>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</si>
  <si>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</si>
  <si>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</si>
  <si>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</si>
  <si>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</si>
  <si>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</si>
  <si>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</si>
  <si>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</si>
  <si>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</si>
  <si>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</si>
  <si>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</si>
  <si>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</si>
  <si>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</si>
  <si>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</si>
  <si>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</si>
  <si>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</si>
  <si>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</si>
  <si>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</si>
  <si>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</si>
  <si>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</si>
  <si>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</si>
  <si>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</si>
  <si>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</si>
  <si>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</si>
  <si>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</si>
  <si>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</si>
  <si>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</si>
  <si>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</si>
  <si>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</si>
  <si>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</si>
  <si>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</si>
  <si>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</si>
  <si>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</si>
  <si>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</si>
  <si>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</si>
  <si>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</si>
  <si>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</si>
  <si>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</si>
  <si>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</si>
  <si>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</si>
  <si>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</si>
  <si>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</si>
  <si>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</si>
  <si>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</si>
  <si>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</si>
  <si>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</si>
  <si>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</si>
  <si>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</si>
  <si>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</si>
  <si>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</si>
  <si>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</si>
  <si>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</si>
  <si>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</si>
  <si>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</si>
  <si>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</si>
  <si>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</si>
  <si>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</si>
  <si>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</si>
  <si>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</si>
  <si>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</si>
  <si>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</si>
  <si>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</si>
  <si>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</si>
  <si>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</si>
  <si>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</si>
  <si>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</si>
  <si>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</si>
  <si>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</si>
  <si>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</si>
  <si>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</si>
  <si>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</si>
  <si>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</si>
  <si>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</si>
  <si>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</si>
  <si>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</si>
  <si>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</si>
  <si>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</si>
  <si>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</si>
  <si>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</si>
  <si>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</si>
  <si>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</si>
  <si>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</si>
  <si>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</si>
  <si>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</si>
  <si>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</si>
  <si>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</si>
  <si>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</si>
  <si>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</si>
  <si>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</si>
  <si>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</si>
  <si>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</si>
  <si>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</si>
  <si>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</si>
  <si>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</si>
  <si>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</si>
  <si>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</si>
  <si>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</si>
  <si>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</si>
  <si>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</si>
  <si>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</si>
  <si>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</si>
  <si>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</si>
  <si>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</si>
  <si>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</si>
  <si>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</si>
  <si>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</si>
  <si>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</si>
  <si>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</si>
  <si>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</si>
  <si>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</si>
  <si>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</si>
  <si>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</si>
  <si>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</si>
  <si>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</si>
  <si>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</si>
  <si>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</si>
  <si>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</si>
  <si>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</si>
  <si>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</si>
  <si>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</si>
  <si>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</si>
  <si>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</si>
  <si>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</si>
  <si>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</si>
  <si>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</si>
  <si>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</si>
  <si>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</si>
  <si>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</si>
  <si>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</si>
  <si>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</si>
  <si>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</si>
  <si>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</si>
  <si>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</si>
  <si>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</si>
  <si>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</si>
  <si>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</si>
  <si>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</si>
  <si>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</si>
  <si>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</si>
  <si>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</si>
  <si>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</si>
  <si>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</si>
  <si>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</si>
  <si>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</si>
  <si>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</si>
  <si>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</si>
  <si>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</si>
  <si>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</si>
  <si>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</si>
  <si>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</si>
  <si>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</si>
  <si>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</si>
  <si>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</si>
  <si>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</si>
  <si>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</si>
  <si>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</si>
  <si>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</si>
  <si>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</si>
  <si>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</si>
  <si>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</si>
  <si>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</si>
  <si>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</si>
  <si>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</si>
  <si>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</si>
  <si>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</si>
  <si>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</si>
  <si>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</si>
  <si>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</si>
  <si>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</si>
  <si>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</si>
  <si>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</si>
  <si>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</si>
  <si>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</si>
  <si>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</si>
  <si>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</si>
  <si>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</si>
  <si>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</si>
  <si>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</si>
  <si>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</si>
  <si>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</si>
  <si>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</si>
  <si>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</si>
  <si>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</si>
  <si>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</si>
  <si>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</si>
  <si>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</si>
  <si>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</si>
  <si>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</si>
  <si>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</si>
  <si>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</si>
  <si>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</si>
  <si>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</si>
  <si>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</si>
  <si>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</si>
  <si>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</si>
  <si>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</si>
  <si>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</si>
  <si>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</si>
  <si>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</si>
  <si>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</si>
  <si>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</si>
  <si>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</si>
  <si>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</si>
  <si>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</si>
  <si>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</si>
  <si>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</si>
  <si>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</si>
  <si>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</si>
  <si>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</si>
  <si>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</si>
  <si>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</si>
  <si>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</si>
  <si>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</si>
  <si>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</si>
  <si>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</si>
  <si>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</si>
  <si>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</si>
  <si>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</si>
  <si>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</si>
  <si>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</si>
  <si>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</si>
  <si>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</si>
  <si>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</si>
  <si>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</si>
  <si>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</si>
  <si>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</si>
  <si>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</si>
  <si>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</si>
  <si>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</si>
  <si>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</si>
  <si>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</si>
  <si>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</si>
  <si>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</si>
  <si>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</si>
  <si>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</si>
  <si>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</si>
  <si>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</si>
  <si>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</si>
  <si>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</si>
  <si>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</si>
  <si>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</si>
  <si>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</si>
  <si>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</si>
  <si>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</si>
  <si>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</si>
  <si>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</si>
  <si>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</si>
  <si>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</si>
  <si>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</si>
  <si>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</si>
  <si>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</si>
  <si>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</si>
  <si>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</si>
  <si>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</si>
  <si>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</si>
  <si>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</si>
  <si>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</si>
  <si>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</si>
  <si>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</si>
  <si>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</si>
  <si>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</si>
  <si>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</si>
  <si>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</si>
  <si>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</si>
  <si>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</si>
  <si>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</si>
  <si>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</si>
  <si>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</si>
  <si>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</si>
  <si>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</si>
  <si>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</si>
  <si>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</si>
  <si>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</si>
  <si>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</si>
  <si>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</si>
  <si>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</si>
  <si>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</si>
  <si>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</si>
  <si>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</si>
  <si>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</si>
  <si>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</si>
  <si>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</si>
  <si>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</si>
  <si>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</si>
  <si>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</si>
  <si>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</si>
  <si>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</si>
  <si>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</si>
  <si>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</si>
  <si>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</si>
  <si>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</si>
  <si>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</si>
  <si>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</si>
  <si>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</si>
  <si>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</si>
  <si>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</si>
  <si>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</si>
  <si>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</si>
  <si>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</si>
  <si>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</si>
  <si>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</si>
  <si>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</si>
  <si>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</si>
  <si>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</si>
  <si>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</si>
  <si>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</si>
  <si>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</si>
  <si>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</si>
  <si>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</si>
  <si>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</si>
  <si>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</si>
  <si>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</si>
  <si>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</si>
  <si>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</si>
  <si>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</si>
  <si>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</si>
  <si>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</si>
  <si>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</si>
  <si>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</si>
  <si>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</si>
  <si>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</si>
  <si>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</si>
  <si>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</si>
  <si>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</si>
  <si>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</si>
  <si>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</si>
  <si>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</si>
  <si>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</si>
  <si>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</si>
  <si>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</si>
  <si>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</si>
  <si>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</si>
  <si>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</si>
  <si>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</si>
  <si>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</si>
  <si>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</si>
  <si>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</si>
  <si>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</si>
  <si>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</si>
  <si>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</si>
  <si>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</si>
  <si>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</si>
  <si>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</si>
  <si>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</si>
  <si>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</si>
  <si>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</si>
  <si>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</si>
  <si>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</si>
  <si>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</si>
  <si>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</si>
  <si>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</si>
  <si>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</si>
  <si>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</si>
  <si>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</si>
  <si>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</si>
  <si>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</si>
  <si>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</si>
  <si>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</si>
  <si>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</si>
  <si>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</si>
  <si>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</si>
  <si>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</si>
  <si>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</si>
  <si>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</si>
  <si>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</si>
  <si>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</si>
  <si>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</si>
  <si>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</si>
  <si>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</si>
  <si>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</si>
  <si>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</si>
  <si>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</si>
  <si>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</si>
  <si>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</si>
  <si>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</si>
  <si>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</si>
  <si>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</si>
  <si>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</si>
  <si>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</si>
  <si>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</si>
  <si>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</si>
  <si>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</si>
  <si>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</si>
  <si>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</si>
  <si>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</si>
  <si>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</si>
  <si>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</si>
  <si>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</si>
  <si>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</si>
  <si>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</si>
  <si>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</si>
  <si>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</si>
  <si>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</si>
  <si>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</si>
  <si>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</si>
  <si>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</si>
  <si>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</si>
  <si>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</si>
  <si>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</si>
  <si>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</si>
  <si>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</si>
  <si>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</si>
  <si>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</si>
  <si>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</si>
  <si>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</si>
  <si>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</si>
  <si>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</si>
  <si>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</si>
  <si>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</si>
  <si>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</si>
  <si>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</si>
  <si>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</si>
  <si>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</si>
  <si>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</si>
  <si>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</si>
  <si>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</si>
  <si>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</si>
  <si>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</si>
  <si>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</si>
  <si>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</si>
  <si>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</si>
  <si>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</si>
  <si>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</si>
  <si>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</si>
  <si>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</si>
  <si>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</si>
  <si>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</si>
  <si>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</si>
  <si>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</si>
  <si>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</si>
  <si>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</si>
  <si>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</si>
  <si>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</si>
  <si>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</si>
  <si>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</si>
  <si>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</si>
  <si>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</si>
  <si>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</si>
  <si>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</si>
  <si>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</si>
  <si>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</si>
  <si>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</si>
  <si>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</si>
  <si>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</si>
  <si>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</si>
  <si>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</si>
  <si>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</si>
  <si>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</si>
  <si>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</si>
  <si>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</si>
  <si>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</si>
  <si>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</si>
  <si>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</si>
  <si>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</si>
  <si>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</si>
  <si>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</si>
  <si>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</si>
  <si>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</si>
  <si>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</si>
  <si>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</si>
  <si>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</si>
  <si>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</si>
  <si>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</si>
  <si>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</si>
  <si>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</si>
  <si>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</si>
  <si>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</si>
  <si>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</si>
  <si>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</si>
  <si>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</si>
  <si>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</si>
  <si>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</si>
  <si>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</si>
  <si>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</si>
  <si>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</si>
  <si>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</si>
  <si>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</si>
  <si>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</si>
  <si>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</si>
  <si>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</si>
  <si>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</si>
  <si>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</si>
  <si>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</si>
  <si>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</si>
  <si>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</si>
  <si>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</si>
  <si>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</si>
  <si>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</si>
  <si>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</si>
  <si>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</si>
  <si>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</si>
  <si>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</si>
  <si>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</si>
  <si>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</si>
  <si>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</si>
  <si>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</si>
  <si>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</si>
  <si>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</si>
  <si>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</si>
  <si>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</si>
  <si>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</si>
  <si>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</si>
  <si>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</si>
  <si>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</si>
  <si>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</si>
  <si>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</si>
  <si>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</si>
  <si>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</si>
  <si>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</si>
  <si>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</si>
  <si>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</si>
  <si>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</si>
  <si>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</si>
  <si>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</si>
  <si>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</si>
  <si>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</si>
  <si>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</si>
  <si>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</si>
  <si>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</si>
  <si>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</si>
  <si>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</si>
  <si>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</si>
  <si>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</si>
  <si>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</si>
  <si>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</si>
  <si>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</si>
  <si>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</si>
  <si>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</si>
  <si>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</si>
  <si>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</si>
  <si>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</si>
  <si>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</si>
  <si>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</si>
  <si>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</si>
  <si>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</si>
  <si>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</si>
  <si>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</si>
  <si>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</si>
  <si>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</si>
  <si>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</si>
  <si>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</si>
  <si>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</si>
  <si>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</si>
  <si>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</si>
  <si>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</si>
  <si>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</si>
  <si>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</si>
  <si>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</si>
  <si>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</si>
  <si>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</si>
  <si>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</si>
  <si>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</si>
  <si>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</si>
  <si>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</si>
  <si>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</si>
  <si>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</si>
  <si>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</si>
  <si>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</si>
  <si>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</si>
  <si>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</si>
  <si>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</si>
  <si>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</si>
  <si>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</si>
  <si>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</si>
  <si>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</si>
  <si>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</si>
  <si>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</si>
  <si>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</si>
  <si>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</si>
  <si>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</si>
  <si>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</si>
  <si>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</si>
  <si>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</si>
  <si>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</si>
  <si>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</si>
  <si>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</si>
  <si>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</si>
  <si>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</si>
  <si>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</si>
  <si>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</si>
  <si>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</si>
  <si>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</si>
  <si>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</si>
  <si>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</si>
  <si>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</si>
  <si>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</si>
  <si>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</si>
  <si>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</si>
  <si>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</si>
  <si>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</si>
  <si>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</si>
  <si>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</si>
  <si>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</si>
  <si>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</si>
  <si>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</si>
  <si>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</si>
  <si>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</si>
  <si>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</si>
  <si>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</si>
  <si>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</si>
  <si>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</si>
  <si>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</si>
  <si>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</si>
  <si>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</si>
  <si>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</si>
  <si>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</si>
  <si>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</si>
  <si>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</si>
  <si>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</si>
  <si>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</si>
  <si>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</si>
  <si>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</si>
  <si>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</si>
  <si>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</si>
  <si>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</si>
  <si>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</si>
  <si>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</si>
  <si>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</si>
  <si>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</si>
  <si>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</si>
  <si>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</si>
  <si>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</si>
  <si>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</si>
  <si>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</si>
  <si>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</si>
  <si>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</si>
  <si>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</si>
  <si>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</si>
  <si>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</si>
  <si>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</si>
  <si>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</si>
  <si>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</si>
  <si>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</si>
  <si>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</si>
  <si>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</si>
  <si>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</si>
  <si>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</si>
  <si>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</si>
  <si>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</si>
  <si>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</si>
  <si>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</si>
  <si>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</si>
  <si>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</si>
  <si>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</si>
  <si>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</si>
  <si>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</si>
  <si>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</si>
  <si>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</si>
  <si>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</si>
  <si>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</si>
  <si>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</si>
  <si>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</si>
  <si>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</si>
  <si>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</si>
  <si>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</si>
  <si>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</si>
  <si>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</si>
  <si>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</si>
  <si>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</si>
  <si>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</si>
  <si>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</si>
  <si>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</si>
  <si>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</si>
  <si>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</si>
  <si>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</si>
  <si>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</si>
  <si>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</si>
  <si>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</si>
  <si>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</si>
  <si>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</si>
  <si>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</si>
  <si>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</si>
  <si>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</si>
  <si>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</si>
  <si>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</si>
  <si>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</si>
  <si>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</si>
  <si>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</si>
  <si>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</si>
  <si>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</si>
  <si>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</si>
  <si>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</si>
  <si>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</si>
  <si>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</si>
  <si>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</si>
  <si>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</si>
  <si>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</si>
  <si>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</si>
  <si>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</si>
  <si>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</si>
  <si>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</si>
  <si>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</si>
  <si>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</si>
  <si>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</si>
  <si>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</si>
  <si>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</si>
  <si>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</si>
  <si>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</si>
  <si>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</si>
  <si>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</si>
  <si>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</si>
  <si>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</si>
  <si>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</si>
  <si>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</si>
  <si>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</si>
  <si>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</si>
  <si>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</si>
  <si>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</si>
  <si>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</si>
  <si>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</si>
  <si>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</si>
  <si>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</si>
  <si>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</si>
  <si>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</si>
  <si>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</si>
  <si>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</si>
  <si>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</si>
  <si>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</si>
  <si>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</si>
  <si>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</si>
  <si>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</si>
  <si>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</si>
  <si>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</si>
  <si>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</si>
  <si>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</si>
  <si>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</si>
  <si>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</si>
  <si>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</si>
  <si>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</si>
  <si>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</si>
  <si>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</si>
  <si>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</si>
  <si>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</si>
  <si>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</si>
  <si>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</si>
  <si>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</si>
  <si>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</si>
  <si>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</si>
  <si>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</si>
  <si>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</si>
  <si>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</si>
  <si>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</si>
  <si>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</si>
  <si>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</si>
  <si>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</si>
  <si>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</si>
  <si>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</si>
  <si>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</si>
  <si>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</si>
  <si>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</si>
  <si>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</si>
  <si>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</si>
  <si>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</si>
  <si>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</si>
  <si>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</si>
  <si>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</si>
  <si>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</si>
  <si>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</si>
  <si>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</si>
  <si>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</si>
  <si>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</si>
  <si>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</si>
  <si>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</si>
  <si>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</si>
  <si>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</si>
  <si>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</si>
  <si>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</si>
  <si>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</si>
  <si>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</si>
  <si>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</si>
  <si>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</si>
  <si>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</si>
  <si>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</si>
  <si>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</si>
  <si>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</si>
  <si>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</si>
  <si>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</si>
  <si>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</si>
  <si>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</si>
  <si>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</si>
  <si>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</si>
  <si>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</si>
  <si>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</si>
  <si>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</si>
  <si>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</si>
  <si>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</si>
  <si>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</si>
  <si>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</si>
  <si>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</si>
  <si>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</si>
  <si>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</si>
  <si>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</si>
  <si>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</si>
  <si>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</si>
  <si>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</si>
  <si>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</si>
  <si>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</si>
  <si>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</si>
  <si>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</si>
  <si>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</si>
  <si>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</si>
  <si>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</si>
  <si>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</si>
  <si>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</si>
  <si>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</si>
  <si>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</si>
  <si>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</si>
  <si>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</si>
  <si>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</si>
  <si>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</si>
  <si>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</si>
  <si>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</si>
  <si>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</si>
  <si>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</si>
  <si>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</si>
  <si>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</si>
  <si>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</si>
  <si>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</si>
  <si>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</si>
  <si>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</si>
  <si>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</si>
  <si>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</si>
  <si>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</si>
  <si>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</si>
  <si>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</si>
  <si>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</si>
  <si>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</si>
  <si>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</si>
  <si>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</si>
  <si>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</si>
  <si>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</si>
  <si>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</si>
  <si>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</si>
  <si>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</si>
  <si>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</si>
  <si>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</si>
  <si>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</si>
  <si>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</si>
  <si>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</si>
  <si>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</si>
  <si>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</si>
  <si>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</si>
  <si>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</si>
  <si>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</si>
  <si>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</si>
  <si>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</si>
  <si>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</si>
  <si>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</si>
  <si>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</si>
  <si>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</si>
  <si>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</si>
  <si>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</si>
  <si>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</si>
  <si>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</si>
  <si>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</si>
  <si>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</si>
  <si>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</si>
  <si>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</si>
  <si>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</si>
  <si>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</si>
  <si>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</si>
  <si>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</si>
  <si>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</si>
  <si>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</si>
  <si>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</si>
  <si>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</si>
  <si>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</si>
  <si>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</si>
  <si>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</si>
  <si>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</si>
  <si>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</si>
  <si>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</si>
  <si>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</si>
  <si>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</si>
  <si>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</si>
  <si>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</si>
  <si>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</si>
  <si>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</si>
  <si>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</si>
  <si>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</si>
  <si>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</si>
  <si>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</si>
  <si>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</si>
  <si>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</si>
  <si>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</si>
  <si>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</si>
  <si>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</si>
  <si>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</si>
  <si>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</si>
  <si>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</si>
  <si>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</si>
  <si>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</si>
  <si>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</si>
  <si>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</si>
  <si>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</si>
  <si>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</si>
  <si>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</si>
  <si>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</si>
  <si>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</si>
  <si>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</si>
  <si>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</si>
  <si>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</si>
  <si>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</si>
  <si>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</si>
  <si>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</si>
  <si>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</si>
  <si>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</si>
  <si>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</si>
  <si>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</si>
  <si>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</si>
  <si>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</si>
  <si>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</si>
  <si>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</si>
  <si>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</si>
  <si>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</si>
  <si>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</si>
  <si>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</si>
  <si>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</si>
  <si>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</si>
  <si>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</si>
  <si>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</si>
  <si>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</si>
  <si>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</si>
  <si>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</si>
  <si>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</si>
  <si>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</si>
  <si>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</si>
  <si>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</si>
  <si>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</si>
  <si>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</si>
  <si>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</si>
  <si>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</si>
  <si>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</si>
  <si>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</si>
  <si>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</si>
  <si>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</si>
  <si>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</si>
  <si>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</si>
  <si>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</si>
  <si>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</si>
  <si>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</si>
  <si>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</si>
  <si>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</si>
  <si>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</si>
  <si>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</si>
  <si>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</si>
  <si>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</si>
  <si>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</si>
  <si>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</si>
  <si>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</si>
  <si>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</si>
  <si>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</si>
  <si>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</si>
  <si>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</si>
  <si>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</si>
  <si>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</si>
  <si>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</si>
  <si>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</si>
  <si>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</si>
  <si>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</si>
  <si>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</si>
  <si>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</si>
  <si>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</si>
  <si>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</si>
  <si>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</si>
  <si>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</si>
  <si>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</si>
  <si>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</si>
  <si>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</si>
  <si>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</si>
  <si>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</si>
  <si>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</si>
  <si>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</si>
  <si>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</si>
  <si>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</si>
  <si>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</si>
  <si>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</si>
  <si>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</si>
  <si>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</si>
  <si>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</si>
  <si>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</si>
  <si>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</si>
  <si>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</si>
  <si>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</si>
  <si>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</si>
  <si>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</si>
  <si>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</si>
  <si>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</si>
  <si>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</si>
  <si>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</si>
  <si>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</si>
  <si>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</si>
  <si>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</si>
  <si>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</si>
  <si>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</si>
  <si>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</si>
  <si>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</si>
  <si>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</si>
  <si>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</si>
  <si>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</si>
  <si>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</si>
  <si>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</si>
  <si>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</si>
  <si>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</si>
  <si>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</si>
  <si>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</si>
  <si>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</si>
  <si>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</si>
  <si>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</si>
  <si>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</si>
  <si>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</si>
  <si>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</si>
  <si>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</si>
  <si>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</si>
  <si>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</si>
  <si>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</si>
  <si>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</si>
  <si>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</si>
  <si>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</si>
  <si>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</si>
  <si>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</si>
  <si>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</si>
  <si>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</si>
  <si>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</si>
  <si>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</si>
  <si>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</si>
  <si>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</si>
  <si>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</si>
  <si>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</si>
  <si>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</si>
  <si>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</si>
  <si>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</si>
  <si>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</si>
  <si>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</si>
  <si>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</si>
  <si>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</si>
  <si>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</si>
  <si>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</si>
  <si>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</si>
  <si>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</si>
  <si>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</si>
  <si>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</si>
  <si>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</si>
  <si>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</si>
  <si>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</si>
  <si>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</si>
  <si>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</si>
  <si>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</si>
  <si>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</si>
  <si>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</si>
  <si>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</si>
  <si>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</si>
  <si>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</si>
  <si>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</si>
  <si>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</si>
  <si>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</si>
  <si>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</si>
  <si>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</si>
  <si>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</si>
  <si>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</si>
  <si>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</si>
  <si>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</si>
  <si>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</si>
  <si>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</si>
  <si>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</si>
  <si>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</si>
  <si>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</si>
  <si>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</si>
  <si>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</si>
  <si>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</si>
  <si>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</si>
  <si>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</si>
  <si>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</si>
  <si>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</si>
  <si>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</si>
  <si>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</si>
  <si>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</si>
  <si>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</si>
  <si>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</si>
  <si>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</si>
  <si>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</si>
  <si>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</si>
  <si>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</si>
  <si>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</si>
  <si>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</si>
  <si>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</si>
  <si>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</si>
  <si>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</si>
  <si>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</si>
  <si>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</si>
  <si>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</si>
  <si>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</si>
  <si>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</si>
  <si>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</si>
  <si>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</si>
  <si>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</si>
  <si>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</si>
  <si>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</si>
  <si>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</si>
  <si>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</si>
  <si>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</si>
  <si>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</si>
  <si>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</si>
  <si>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</si>
  <si>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</si>
  <si>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</si>
  <si>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</si>
  <si>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</si>
  <si>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</si>
  <si>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</si>
  <si>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</si>
  <si>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</si>
  <si>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</si>
  <si>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</si>
  <si>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</si>
  <si>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</si>
  <si>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</si>
  <si>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</si>
  <si>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</si>
  <si>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</si>
  <si>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</si>
  <si>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</si>
  <si>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</si>
  <si>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</si>
  <si>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</si>
  <si>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</si>
  <si>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</si>
  <si>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</si>
  <si>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</si>
  <si>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</si>
  <si>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</si>
  <si>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</si>
  <si>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</si>
  <si>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</si>
  <si>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</si>
  <si>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</si>
  <si>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</si>
  <si>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</si>
  <si>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</si>
  <si>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</si>
  <si>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</si>
  <si>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</si>
  <si>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</si>
  <si>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</si>
  <si>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</si>
  <si>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</si>
  <si>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</si>
  <si>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</si>
  <si>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</si>
  <si>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</si>
  <si>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</si>
  <si>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</si>
  <si>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</si>
  <si>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</si>
  <si>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</si>
  <si>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</si>
  <si>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</si>
  <si>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</si>
  <si>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</si>
  <si>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</si>
  <si>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</si>
  <si>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</si>
  <si>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</si>
  <si>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</si>
  <si>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</si>
  <si>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</si>
  <si>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</si>
  <si>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</si>
  <si>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</si>
  <si>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</si>
  <si>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</si>
  <si>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</si>
  <si>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</si>
  <si>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</si>
  <si>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</si>
  <si>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</si>
  <si>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</si>
  <si>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</si>
  <si>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</si>
  <si>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</si>
  <si>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</si>
  <si>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</si>
  <si>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</si>
  <si>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</si>
  <si>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</si>
  <si>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</si>
  <si>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</si>
  <si>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</si>
  <si>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</si>
  <si>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</si>
  <si>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</si>
  <si>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</si>
  <si>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</si>
  <si>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</si>
  <si>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</si>
  <si>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</si>
  <si>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</si>
  <si>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</si>
  <si>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</si>
  <si>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</si>
  <si>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</si>
  <si>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</si>
  <si>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</si>
  <si>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</si>
  <si>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</si>
  <si>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</si>
  <si>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</si>
  <si>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</si>
  <si>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</si>
  <si>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</si>
  <si>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</si>
  <si>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</si>
  <si>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</si>
  <si>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</si>
  <si>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</si>
  <si>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</si>
  <si>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</si>
  <si>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</si>
  <si>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</si>
  <si>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</si>
  <si>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</si>
  <si>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</si>
  <si>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</si>
  <si>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</si>
  <si>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</si>
  <si>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</si>
  <si>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</si>
  <si>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</si>
  <si>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</si>
  <si>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</si>
  <si>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</si>
  <si>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</si>
  <si>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</si>
  <si>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</si>
  <si>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</si>
  <si>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</si>
  <si>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</si>
  <si>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</si>
  <si>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</si>
  <si>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</si>
  <si>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</si>
  <si>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</si>
  <si>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</si>
  <si>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</si>
  <si>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</si>
  <si>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</si>
  <si>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</si>
  <si>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</si>
  <si>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</si>
  <si>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</si>
  <si>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</si>
  <si>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</si>
  <si>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</si>
  <si>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</si>
  <si>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</si>
  <si>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</si>
  <si>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</si>
  <si>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</si>
  <si>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</si>
  <si>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</si>
  <si>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</si>
  <si>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</si>
  <si>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</si>
  <si>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</si>
  <si>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</si>
  <si>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</si>
  <si>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</si>
  <si>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</si>
  <si>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</si>
  <si>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</si>
  <si>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</si>
  <si>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</si>
  <si>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</si>
  <si>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</si>
  <si>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</si>
  <si>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</si>
  <si>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</si>
  <si>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</si>
  <si>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</si>
  <si>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</si>
  <si>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</si>
  <si>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</si>
  <si>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</si>
  <si>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</si>
  <si>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</si>
  <si>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</si>
  <si>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</si>
  <si>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</si>
  <si>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</si>
  <si>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</si>
  <si>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</si>
  <si>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</si>
  <si>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</si>
  <si>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</si>
  <si>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</si>
  <si>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</si>
  <si>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</si>
  <si>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</si>
  <si>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</si>
  <si>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</si>
  <si>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</si>
  <si>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</si>
  <si>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</si>
  <si>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</si>
  <si>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</si>
  <si>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</si>
  <si>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</si>
  <si>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</si>
  <si>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</si>
  <si>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</si>
  <si>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</si>
  <si>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</si>
  <si>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</si>
  <si>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</si>
  <si>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</si>
  <si>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</si>
  <si>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</si>
  <si>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</si>
  <si>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</si>
  <si>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</si>
  <si>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</si>
  <si>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</si>
  <si>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</si>
  <si>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</si>
  <si>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</si>
  <si>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</si>
  <si>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</si>
  <si>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</si>
  <si>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</si>
  <si>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</si>
  <si>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</si>
  <si>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</si>
  <si>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</si>
  <si>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</si>
  <si>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</si>
  <si>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</si>
  <si>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</si>
  <si>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</si>
  <si>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</si>
  <si>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</si>
  <si>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</si>
  <si>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</si>
  <si>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</si>
  <si>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</si>
  <si>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</si>
  <si>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</si>
  <si>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</si>
  <si>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</si>
  <si>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</si>
  <si>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</si>
  <si>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</si>
  <si>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</si>
  <si>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</si>
  <si>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</si>
  <si>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</si>
  <si>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</si>
  <si>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</si>
  <si>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</si>
  <si>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</si>
  <si>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</si>
  <si>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</si>
  <si>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</si>
  <si>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</si>
  <si>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</si>
  <si>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</si>
  <si>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</si>
  <si>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</si>
  <si>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</si>
  <si>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</si>
  <si>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</si>
  <si>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</si>
  <si>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</si>
  <si>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</si>
  <si>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</si>
  <si>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</si>
  <si>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</si>
  <si>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</si>
  <si>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</si>
  <si>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</si>
  <si>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</si>
  <si>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</si>
  <si>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</si>
  <si>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</si>
  <si>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</si>
  <si>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</si>
  <si>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</si>
  <si>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</si>
  <si>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</si>
  <si>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</si>
  <si>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</si>
  <si>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</si>
  <si>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</si>
  <si>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</si>
  <si>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</si>
  <si>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</si>
  <si>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</si>
  <si>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</si>
  <si>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</si>
  <si>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</si>
  <si>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</si>
  <si>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</si>
  <si>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</si>
  <si>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</si>
  <si>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</si>
  <si>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</si>
  <si>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</si>
  <si>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</si>
  <si>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</si>
  <si>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</si>
  <si>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</si>
  <si>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</si>
  <si>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</si>
  <si>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</si>
  <si>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</si>
  <si>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</si>
  <si>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</si>
  <si>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</si>
  <si>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</si>
  <si>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</si>
  <si>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</si>
  <si>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</si>
  <si>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</si>
  <si>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</si>
  <si>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</si>
  <si>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</si>
  <si>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</si>
  <si>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</si>
  <si>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</si>
  <si>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</si>
  <si>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</si>
  <si>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</si>
  <si>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</si>
  <si>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</si>
  <si>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</si>
  <si>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</si>
  <si>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</si>
  <si>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</si>
  <si>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</si>
  <si>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</si>
  <si>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</si>
  <si>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</si>
  <si>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</si>
  <si>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</si>
  <si>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</si>
  <si>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</si>
  <si>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</si>
  <si>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</si>
  <si>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</si>
  <si>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</si>
  <si>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</si>
  <si>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</si>
  <si>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</si>
  <si>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</si>
  <si>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</si>
  <si>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</si>
  <si>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</si>
  <si>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</si>
  <si>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</si>
  <si>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</si>
  <si>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</si>
  <si>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</si>
  <si>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</si>
  <si>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</si>
  <si>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</si>
  <si>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</si>
  <si>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</si>
  <si>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</si>
  <si>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</si>
  <si>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</si>
  <si>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</si>
  <si>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</si>
  <si>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</si>
  <si>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</si>
  <si>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</si>
  <si>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</si>
  <si>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</si>
  <si>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</si>
  <si>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</si>
  <si>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</si>
  <si>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</si>
  <si>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</si>
  <si>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</si>
  <si>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</si>
  <si>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</si>
  <si>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</si>
  <si>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</si>
  <si>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</si>
  <si>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</si>
  <si>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</si>
  <si>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</si>
  <si>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</si>
  <si>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</si>
  <si>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</si>
  <si>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</si>
  <si>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</si>
  <si>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</si>
  <si>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</si>
  <si>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</si>
  <si>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</si>
  <si>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</si>
  <si>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</si>
  <si>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</si>
  <si>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</si>
  <si>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</si>
  <si>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</si>
  <si>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</si>
  <si>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</si>
  <si>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</si>
  <si>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</si>
  <si>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</si>
  <si>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</si>
  <si>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</si>
  <si>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</si>
  <si>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</si>
  <si>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</si>
  <si>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</si>
  <si>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</si>
  <si>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</si>
  <si>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</si>
  <si>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</si>
  <si>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</si>
  <si>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</si>
  <si>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</si>
  <si>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</si>
  <si>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</si>
  <si>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</si>
  <si>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</si>
  <si>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</si>
  <si>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</si>
  <si>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</si>
  <si>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</si>
  <si>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</si>
  <si>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</si>
  <si>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</si>
  <si>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</si>
  <si>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</si>
  <si>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</si>
  <si>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</si>
  <si>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</si>
  <si>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</si>
  <si>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</si>
  <si>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</si>
  <si>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</si>
  <si>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</si>
  <si>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</si>
  <si>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</si>
  <si>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</si>
  <si>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</si>
  <si>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</si>
  <si>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</si>
  <si>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</si>
  <si>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</si>
  <si>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</si>
  <si>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</si>
  <si>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</si>
  <si>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</si>
  <si>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</si>
  <si>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</si>
  <si>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</si>
  <si>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</si>
  <si>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</si>
  <si>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</si>
  <si>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</si>
  <si>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</si>
  <si>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</si>
  <si>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</si>
  <si>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</si>
  <si>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</si>
  <si>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</si>
  <si>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</si>
  <si>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</si>
  <si>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</si>
  <si>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</si>
  <si>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</si>
  <si>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</si>
  <si>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</si>
  <si>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</si>
  <si>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</si>
  <si>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</si>
  <si>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</si>
  <si>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</si>
  <si>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</si>
  <si>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</si>
  <si>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</si>
  <si>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</si>
  <si>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</si>
  <si>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</si>
  <si>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</si>
  <si>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</si>
  <si>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</si>
  <si>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</si>
  <si>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</si>
  <si>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</si>
  <si>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</si>
  <si>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</si>
  <si>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</si>
  <si>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</si>
  <si>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</si>
  <si>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</si>
  <si>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</si>
  <si>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</si>
  <si>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</si>
  <si>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</si>
  <si>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</si>
  <si>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</si>
  <si>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</si>
  <si>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</si>
  <si>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</si>
  <si>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</si>
  <si>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</si>
  <si>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</si>
  <si>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</si>
  <si>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</si>
  <si>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</si>
  <si>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</si>
  <si>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</si>
  <si>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</si>
  <si>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</si>
  <si>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</si>
  <si>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</si>
  <si>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</si>
  <si>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</si>
  <si>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</si>
  <si>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</si>
  <si>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</si>
  <si>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</si>
  <si>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</si>
  <si>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</si>
  <si>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</si>
  <si>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</si>
  <si>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</si>
  <si>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</si>
  <si>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</si>
  <si>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</si>
  <si>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</si>
  <si>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</si>
  <si>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</si>
  <si>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</si>
  <si>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</si>
  <si>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</si>
  <si>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</si>
  <si>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</si>
  <si>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</si>
  <si>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</si>
  <si>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</si>
  <si>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</si>
  <si>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</si>
  <si>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</si>
  <si>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</si>
  <si>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</si>
  <si>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</si>
  <si>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</si>
  <si>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</si>
  <si>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</si>
  <si>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</si>
  <si>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</si>
  <si>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</si>
  <si>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</si>
  <si>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</si>
  <si>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</si>
  <si>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</si>
  <si>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</si>
  <si>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</si>
  <si>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</si>
  <si>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</si>
  <si>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</si>
  <si>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</si>
  <si>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</si>
  <si>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</si>
  <si>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</si>
  <si>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</si>
  <si>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</si>
  <si>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</si>
  <si>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</si>
  <si>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</si>
  <si>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</si>
  <si>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</si>
  <si>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</si>
  <si>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</si>
  <si>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</si>
  <si>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</si>
  <si>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</si>
  <si>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</si>
  <si>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</si>
  <si>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</si>
  <si>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</si>
  <si>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</si>
  <si>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</si>
  <si>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</si>
  <si>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</si>
  <si>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</si>
  <si>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</si>
  <si>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</si>
  <si>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</si>
  <si>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</si>
  <si>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</si>
  <si>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</si>
  <si>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</si>
  <si>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</si>
  <si>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</si>
  <si>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</si>
  <si>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</si>
  <si>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</si>
  <si>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</si>
  <si>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</si>
  <si>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</si>
  <si>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</si>
  <si>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</si>
  <si>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</si>
  <si>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</si>
  <si>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</si>
  <si>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</si>
  <si>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</si>
  <si>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</si>
  <si>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</si>
  <si>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</si>
  <si>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</si>
  <si>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</si>
  <si>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</si>
  <si>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</si>
  <si>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</si>
  <si>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</si>
  <si>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</si>
  <si>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</si>
  <si>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</si>
  <si>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</si>
  <si>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</si>
  <si>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</si>
  <si>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</si>
  <si>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</si>
  <si>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</si>
  <si>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</si>
  <si>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</si>
  <si>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</si>
  <si>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</si>
  <si>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</si>
  <si>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</si>
  <si>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</si>
  <si>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</si>
  <si>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</si>
  <si>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</si>
  <si>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</si>
  <si>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</si>
  <si>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</si>
  <si>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</si>
  <si>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</si>
  <si>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</si>
  <si>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</si>
  <si>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</si>
  <si>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</si>
  <si>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</si>
  <si>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</si>
  <si>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</si>
  <si>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</si>
  <si>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</si>
  <si>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</si>
  <si>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</si>
  <si>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</si>
  <si>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</si>
  <si>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</si>
  <si>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</si>
  <si>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</si>
  <si>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</si>
  <si>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</si>
  <si>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</si>
  <si>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</si>
  <si>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</si>
  <si>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</si>
  <si>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</si>
  <si>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</si>
  <si>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</si>
  <si>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</si>
  <si>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</si>
  <si>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</si>
  <si>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</si>
  <si>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</si>
  <si>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</si>
  <si>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</si>
  <si>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</si>
  <si>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</si>
  <si>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</si>
  <si>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</si>
  <si>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</si>
  <si>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</si>
  <si>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</si>
  <si>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</si>
  <si>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</si>
  <si>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</si>
  <si>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</si>
  <si>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</si>
  <si>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</si>
  <si>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</si>
  <si>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</si>
  <si>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</si>
  <si>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</si>
  <si>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</si>
  <si>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</si>
  <si>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</si>
  <si>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</si>
  <si>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</si>
  <si>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</si>
  <si>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</si>
  <si>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</si>
  <si>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</si>
  <si>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</si>
  <si>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</si>
  <si>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</si>
  <si>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</si>
  <si>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</si>
  <si>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</si>
  <si>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</si>
  <si>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</si>
  <si>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</si>
  <si>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</si>
  <si>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</si>
  <si>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</si>
  <si>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</si>
  <si>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</si>
  <si>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</si>
  <si>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</si>
  <si>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</si>
  <si>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</si>
  <si>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</si>
  <si>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</si>
  <si>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</si>
  <si>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</si>
  <si>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</si>
  <si>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</si>
  <si>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</si>
  <si>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</si>
  <si>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</si>
  <si>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</si>
  <si>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</si>
  <si>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</si>
  <si>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</si>
  <si>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</si>
  <si>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</si>
  <si>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</si>
  <si>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</si>
  <si>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</si>
  <si>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</si>
  <si>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</si>
  <si>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</si>
  <si>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</si>
  <si>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</si>
  <si>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</si>
  <si>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</si>
  <si>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</si>
  <si>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</si>
  <si>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</si>
  <si>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</si>
  <si>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</si>
  <si>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</si>
  <si>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</si>
  <si>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</si>
  <si>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</si>
  <si>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</si>
  <si>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</si>
  <si>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</si>
  <si>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</si>
  <si>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</si>
  <si>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</si>
  <si>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</si>
  <si>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</si>
  <si>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</si>
  <si>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</si>
  <si>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</si>
  <si>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</si>
  <si>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</si>
  <si>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</si>
  <si>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</si>
  <si>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</si>
  <si>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</si>
  <si>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</si>
  <si>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</si>
  <si>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</si>
  <si>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</si>
  <si>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</si>
  <si>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</si>
  <si>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</si>
  <si>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</si>
  <si>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</si>
  <si>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</si>
  <si>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</si>
  <si>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</si>
  <si>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</si>
  <si>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</si>
  <si>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</si>
  <si>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</si>
  <si>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</si>
  <si>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</si>
  <si>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</si>
  <si>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</si>
  <si>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</si>
  <si>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</si>
  <si>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</si>
  <si>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</si>
  <si>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</si>
  <si>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</si>
  <si>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</si>
  <si>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</si>
  <si>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</si>
  <si>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</si>
  <si>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</si>
  <si>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</si>
  <si>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</si>
  <si>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</si>
  <si>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</si>
  <si>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</si>
  <si>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</si>
  <si>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</si>
  <si>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</si>
  <si>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</si>
  <si>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</si>
  <si>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</si>
  <si>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</si>
  <si>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</si>
  <si>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</si>
  <si>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</si>
  <si>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</si>
  <si>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</si>
  <si>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</si>
  <si>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</si>
  <si>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</si>
  <si>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</si>
  <si>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</si>
  <si>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</si>
  <si>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</si>
  <si>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</si>
  <si>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</si>
  <si>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</si>
  <si>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</si>
  <si>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</si>
  <si>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</si>
  <si>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</si>
  <si>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</si>
  <si>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</si>
  <si>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</si>
  <si>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</si>
  <si>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</si>
  <si>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</si>
  <si>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</si>
  <si>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</si>
  <si>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</si>
  <si>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</si>
  <si>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</si>
  <si>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</si>
  <si>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</si>
  <si>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</si>
  <si>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</si>
  <si>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</si>
  <si>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</si>
  <si>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</si>
  <si>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</si>
  <si>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</si>
  <si>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</si>
  <si>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</si>
  <si>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</si>
  <si>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</si>
  <si>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</si>
  <si>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</si>
  <si>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</si>
  <si>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</si>
  <si>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</si>
  <si>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</si>
  <si>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</si>
  <si>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</si>
  <si>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</si>
  <si>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</si>
  <si>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</si>
  <si>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</si>
  <si>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</si>
  <si>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</si>
  <si>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</si>
  <si>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</si>
  <si>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</si>
  <si>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</si>
  <si>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</si>
  <si>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</si>
  <si>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</si>
  <si>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</si>
  <si>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</si>
  <si>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</si>
  <si>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</si>
  <si>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</si>
  <si>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</si>
  <si>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</si>
  <si>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</si>
  <si>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</si>
  <si>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</si>
  <si>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</si>
  <si>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</si>
  <si>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</si>
  <si>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</si>
  <si>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</si>
  <si>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</si>
  <si>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</si>
  <si>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</si>
  <si>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</si>
  <si>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</si>
  <si>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</si>
  <si>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</si>
  <si>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</si>
  <si>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</si>
  <si>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</si>
  <si>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</si>
  <si>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</si>
  <si>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</si>
  <si>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</si>
  <si>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</si>
  <si>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</si>
  <si>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</si>
  <si>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</si>
  <si>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</si>
  <si>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</si>
  <si>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</si>
  <si>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</si>
  <si>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</si>
  <si>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</si>
  <si>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</si>
  <si>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</si>
  <si>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</si>
  <si>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</si>
  <si>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</si>
  <si>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</si>
  <si>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</si>
  <si>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</si>
  <si>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</si>
  <si>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</si>
  <si>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</si>
  <si>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</si>
  <si>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</si>
  <si>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</si>
  <si>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</si>
  <si>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</si>
  <si>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</si>
  <si>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</si>
  <si>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</si>
  <si>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</si>
  <si>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</si>
  <si>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</si>
  <si>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</si>
  <si>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</si>
  <si>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</si>
  <si>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</si>
  <si>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</si>
  <si>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</si>
  <si>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</si>
  <si>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</si>
  <si>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</si>
  <si>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</si>
  <si>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</si>
  <si>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</si>
  <si>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</si>
  <si>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</si>
  <si>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</si>
  <si>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</si>
  <si>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</si>
  <si>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</si>
  <si>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</si>
  <si>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</si>
  <si>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</si>
  <si>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</si>
  <si>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</si>
  <si>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</si>
  <si>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</si>
  <si>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</si>
  <si>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</si>
  <si>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</si>
  <si>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</si>
  <si>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</si>
  <si>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</si>
  <si>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</si>
  <si>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</si>
  <si>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</si>
  <si>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</si>
  <si>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</si>
  <si>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</si>
  <si>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</si>
  <si>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</si>
  <si>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</si>
  <si>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</si>
  <si>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</si>
  <si>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</si>
  <si>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</si>
  <si>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</si>
  <si>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</si>
  <si>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</si>
  <si>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</si>
  <si>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</si>
  <si>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</si>
  <si>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</si>
  <si>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</si>
  <si>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</si>
  <si>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</si>
  <si>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</si>
  <si>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</si>
  <si>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</si>
  <si>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</si>
  <si>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</si>
  <si>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</si>
  <si>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</si>
  <si>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</si>
  <si>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</si>
  <si>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</si>
  <si>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</si>
  <si>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</si>
  <si>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</si>
  <si>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</si>
  <si>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</si>
  <si>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</si>
  <si>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</si>
  <si>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</si>
  <si>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</si>
  <si>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</si>
  <si>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</si>
  <si>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</si>
  <si>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</si>
  <si>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</si>
  <si>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</si>
  <si>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</si>
  <si>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</si>
  <si>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</si>
  <si>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</si>
  <si>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</si>
  <si>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</si>
  <si>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</si>
  <si>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</si>
  <si>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</si>
  <si>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</si>
  <si>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</si>
  <si>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</si>
  <si>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</si>
  <si>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</si>
  <si>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</si>
  <si>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</si>
  <si>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</si>
  <si>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</si>
  <si>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</si>
  <si>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</si>
  <si>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</si>
  <si>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</si>
  <si>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</si>
  <si>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</si>
  <si>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</si>
  <si>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</si>
  <si>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</si>
  <si>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</si>
  <si>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</si>
  <si>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</si>
  <si>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</si>
  <si>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</si>
  <si>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</si>
  <si>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</si>
  <si>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</si>
  <si>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</si>
  <si>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</si>
  <si>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</si>
  <si>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</si>
  <si>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</si>
  <si>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</si>
  <si>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</si>
  <si>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</si>
  <si>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</si>
  <si>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</si>
  <si>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</si>
  <si>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</si>
  <si>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</si>
  <si>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</si>
  <si>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</si>
  <si>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</si>
  <si>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</si>
  <si>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</si>
  <si>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</si>
  <si>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</si>
  <si>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</si>
  <si>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</si>
  <si>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</si>
  <si>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</si>
  <si>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</si>
  <si>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</si>
  <si>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</si>
  <si>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</si>
  <si>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</si>
  <si>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</si>
  <si>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</si>
  <si>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</si>
  <si>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</si>
  <si>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</si>
  <si>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</si>
  <si>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</si>
  <si>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</si>
  <si>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</si>
  <si>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</si>
  <si>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</si>
  <si>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</si>
  <si>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</si>
  <si>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</si>
  <si>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</si>
  <si>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</si>
  <si>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</si>
  <si>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</si>
  <si>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</si>
  <si>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</si>
  <si>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</si>
  <si>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</si>
  <si>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</si>
  <si>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</si>
  <si>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</si>
  <si>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</si>
  <si>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</si>
  <si>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</si>
  <si>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</si>
  <si>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</si>
  <si>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</si>
  <si>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</si>
  <si>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</si>
  <si>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</si>
  <si>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</si>
  <si>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</si>
  <si>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</si>
  <si>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</si>
  <si>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</si>
  <si>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</si>
  <si>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</si>
  <si>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</si>
  <si>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</si>
  <si>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</si>
  <si>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</si>
  <si>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</si>
  <si>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</si>
  <si>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</si>
  <si>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</si>
  <si>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</si>
  <si>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</si>
  <si>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</si>
  <si>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</si>
  <si>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</si>
  <si>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</si>
  <si>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</si>
  <si>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</si>
  <si>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</si>
  <si>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</si>
  <si>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</si>
  <si>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</si>
  <si>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</si>
  <si>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</si>
  <si>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</si>
  <si>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</si>
  <si>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</si>
  <si>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</si>
  <si>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</si>
  <si>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</si>
  <si>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</si>
  <si>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</si>
  <si>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</si>
  <si>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</si>
  <si>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</si>
  <si>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</si>
  <si>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</si>
  <si>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</si>
  <si>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</si>
  <si>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</si>
  <si>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</si>
  <si>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</si>
  <si>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</si>
  <si>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</si>
  <si>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</si>
  <si>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</si>
  <si>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</si>
  <si>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</si>
  <si>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</si>
  <si>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</si>
  <si>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</si>
  <si>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</si>
  <si>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</si>
  <si>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</si>
  <si>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</si>
  <si>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</si>
  <si>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</si>
  <si>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</si>
  <si>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</si>
  <si>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</si>
  <si>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</si>
  <si>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</si>
  <si>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</si>
  <si>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</si>
  <si>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</si>
  <si>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</si>
  <si>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</si>
  <si>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</si>
  <si>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</si>
  <si>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</si>
  <si>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</si>
  <si>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</si>
  <si>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</si>
  <si>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</si>
  <si>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</si>
  <si>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</si>
  <si>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</si>
  <si>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</si>
  <si>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</si>
  <si>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</si>
  <si>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</si>
  <si>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</si>
  <si>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</si>
  <si>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</si>
  <si>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</si>
  <si>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</si>
  <si>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</si>
  <si>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</si>
  <si>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</si>
  <si>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</si>
  <si>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</si>
  <si>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</si>
  <si>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</si>
  <si>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</si>
  <si>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</si>
  <si>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</si>
  <si>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</si>
  <si>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</si>
  <si>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</si>
  <si>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</si>
  <si>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</si>
  <si>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</si>
  <si>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</si>
  <si>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</si>
  <si>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</si>
  <si>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</si>
  <si>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</si>
  <si>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</si>
  <si>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</si>
  <si>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</si>
  <si>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</si>
  <si>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</si>
  <si>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</si>
  <si>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</si>
  <si>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</si>
  <si>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</si>
  <si>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</si>
  <si>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</si>
  <si>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</si>
  <si>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</si>
  <si>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</si>
  <si>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</si>
  <si>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</si>
  <si>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</si>
  <si>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</si>
  <si>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</si>
  <si>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</si>
  <si>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</si>
  <si>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</si>
  <si>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</si>
  <si>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</si>
  <si>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</si>
  <si>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</si>
  <si>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</si>
  <si>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</si>
  <si>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</si>
  <si>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</si>
  <si>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</si>
  <si>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</si>
  <si>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</si>
  <si>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</si>
  <si>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</si>
  <si>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</si>
  <si>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</si>
  <si>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</si>
  <si>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</si>
  <si>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</si>
  <si>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</si>
  <si>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</si>
  <si>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</si>
  <si>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</si>
  <si>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</si>
  <si>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</si>
  <si>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</si>
  <si>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</si>
  <si>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</si>
  <si>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</si>
  <si>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</si>
  <si>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</si>
  <si>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</si>
  <si>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</si>
  <si>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</si>
  <si>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</si>
  <si>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</si>
  <si>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</si>
  <si>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</si>
  <si>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</si>
  <si>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</si>
  <si>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</si>
  <si>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</si>
  <si>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</si>
  <si>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</si>
  <si>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</si>
  <si>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</si>
  <si>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</si>
  <si>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</si>
  <si>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</si>
  <si>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</si>
  <si>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</si>
  <si>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</si>
  <si>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</si>
  <si>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</si>
  <si>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</si>
  <si>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</si>
  <si>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</si>
  <si>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</si>
  <si>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</si>
  <si>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</si>
  <si>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</si>
  <si>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</si>
  <si>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</si>
  <si>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</si>
  <si>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</si>
  <si>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</si>
  <si>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</si>
  <si>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</si>
  <si>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</si>
  <si>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</si>
  <si>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</si>
  <si>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</si>
  <si>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</si>
  <si>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</si>
  <si>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</si>
  <si>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</si>
  <si>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</si>
  <si>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</si>
  <si>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</si>
  <si>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</si>
  <si>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</si>
  <si>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</si>
  <si>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</si>
  <si>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</si>
  <si>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</si>
  <si>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</si>
  <si>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</si>
  <si>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</si>
  <si>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</si>
  <si>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</si>
  <si>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</si>
  <si>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</si>
  <si>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</si>
  <si>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</si>
  <si>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</si>
  <si>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</si>
  <si>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</si>
  <si>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</si>
  <si>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</si>
  <si>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</si>
  <si>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</si>
  <si>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</si>
  <si>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</si>
  <si>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</si>
  <si>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</si>
  <si>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</si>
  <si>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</si>
  <si>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</si>
  <si>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</si>
  <si>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</si>
  <si>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</si>
  <si>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</si>
  <si>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</si>
  <si>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</si>
  <si>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</si>
  <si>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</si>
  <si>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</si>
  <si>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</si>
  <si>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</si>
  <si>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</si>
  <si>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</si>
  <si>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</si>
  <si>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</si>
  <si>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</si>
  <si>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</si>
  <si>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</si>
  <si>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</si>
  <si>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</si>
  <si>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</si>
  <si>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</si>
  <si>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</si>
  <si>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</si>
  <si>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</si>
  <si>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</si>
  <si>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</si>
  <si>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</si>
  <si>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</si>
  <si>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</si>
  <si>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</si>
  <si>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</si>
  <si>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</si>
  <si>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</si>
  <si>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</si>
  <si>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</si>
  <si>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</si>
  <si>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</si>
  <si>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</si>
  <si>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</si>
  <si>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</si>
  <si>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</si>
  <si>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</si>
  <si>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</si>
  <si>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</si>
  <si>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</si>
  <si>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</si>
  <si>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</si>
  <si>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</si>
  <si>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</si>
  <si>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</si>
  <si>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</si>
  <si>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</si>
  <si>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</si>
  <si>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</si>
  <si>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</si>
  <si>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</si>
  <si>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</si>
  <si>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</si>
  <si>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</si>
  <si>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</si>
  <si>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</si>
  <si>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</si>
  <si>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</si>
  <si>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</si>
  <si>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</si>
  <si>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</si>
  <si>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</si>
  <si>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</si>
  <si>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</si>
  <si>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</si>
  <si>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</si>
  <si>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</si>
  <si>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</si>
  <si>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</si>
  <si>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</si>
  <si>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</si>
  <si>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</si>
  <si>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</si>
  <si>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</si>
  <si>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</si>
  <si>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</si>
  <si>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</si>
  <si>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</si>
  <si>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</si>
  <si>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</si>
  <si>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</si>
  <si>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</si>
  <si>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</si>
  <si>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</si>
  <si>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</si>
  <si>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</si>
  <si>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</si>
  <si>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</si>
  <si>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</si>
  <si>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</si>
  <si>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</si>
  <si>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</si>
  <si>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</si>
  <si>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</si>
  <si>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</si>
  <si>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</si>
  <si>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</si>
  <si>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</si>
  <si>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</si>
  <si>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</si>
  <si>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</si>
  <si>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</si>
  <si>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</si>
  <si>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</si>
  <si>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</si>
  <si>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</si>
  <si>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</si>
  <si>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</si>
  <si>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</si>
  <si>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</si>
  <si>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</si>
  <si>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</si>
  <si>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</si>
  <si>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</si>
  <si>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</si>
  <si>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</si>
  <si>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</si>
  <si>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</si>
  <si>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</si>
  <si>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</si>
  <si>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</si>
  <si>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</si>
  <si>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</si>
  <si>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</si>
  <si>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</si>
  <si>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</si>
  <si>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</si>
  <si>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</si>
  <si>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</si>
  <si>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</si>
  <si>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</si>
  <si>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</si>
  <si>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</si>
  <si>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</si>
  <si>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</si>
  <si>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</si>
  <si>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</si>
  <si>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</si>
  <si>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</si>
  <si>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</si>
  <si>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</si>
  <si>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</si>
  <si>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</si>
  <si>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</si>
  <si>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</si>
  <si>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</si>
  <si>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</si>
  <si>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</si>
  <si>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</si>
  <si>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</si>
  <si>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</si>
  <si>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</si>
  <si>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</si>
  <si>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</si>
  <si>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</si>
  <si>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</si>
  <si>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</si>
  <si>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</si>
  <si>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</si>
  <si>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</si>
  <si>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</si>
  <si>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</si>
  <si>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</si>
  <si>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</si>
  <si>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</si>
  <si>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</si>
  <si>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</si>
  <si>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</si>
  <si>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</si>
  <si>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</si>
  <si>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</si>
  <si>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</si>
  <si>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</si>
  <si>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</si>
  <si>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</si>
  <si>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</si>
  <si>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</si>
  <si>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</si>
  <si>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</si>
  <si>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</si>
  <si>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</si>
  <si>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</si>
  <si>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</si>
  <si>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</si>
  <si>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</si>
  <si>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</si>
  <si>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</si>
  <si>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</si>
  <si>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</si>
  <si>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</si>
  <si>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</si>
  <si>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</si>
  <si>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</si>
  <si>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</si>
  <si>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</si>
  <si>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</si>
  <si>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</si>
  <si>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</si>
  <si>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</si>
  <si>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</si>
  <si>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</si>
  <si>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</si>
  <si>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</si>
  <si>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</si>
  <si>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</si>
  <si>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</si>
  <si>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</si>
  <si>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</si>
  <si>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</si>
  <si>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</si>
  <si>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</si>
  <si>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</si>
  <si>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</si>
  <si>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</si>
  <si>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</si>
  <si>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</si>
  <si>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</si>
  <si>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</si>
  <si>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</si>
  <si>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</si>
  <si>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</si>
  <si>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</si>
  <si>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</si>
  <si>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</si>
  <si>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</si>
  <si>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</si>
  <si>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</si>
  <si>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</si>
  <si>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</si>
  <si>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</si>
  <si>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</si>
  <si>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</si>
  <si>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</si>
  <si>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</si>
  <si>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</si>
  <si>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</si>
  <si>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</si>
  <si>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</si>
  <si>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</si>
  <si>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</si>
  <si>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</si>
  <si>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</si>
  <si>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</si>
  <si>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</si>
  <si>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</si>
  <si>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</si>
  <si>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</si>
  <si>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</si>
  <si>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</si>
  <si>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</si>
  <si>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</si>
  <si>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</si>
  <si>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</si>
  <si>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</si>
  <si>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</si>
  <si>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</si>
  <si>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</si>
  <si>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</si>
  <si>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</si>
  <si>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</si>
  <si>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</si>
  <si>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</si>
  <si>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</si>
  <si>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</si>
  <si>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</si>
  <si>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</si>
  <si>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</si>
  <si>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</si>
  <si>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</si>
  <si>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</si>
  <si>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</si>
  <si>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</si>
  <si>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</si>
  <si>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</si>
  <si>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</si>
  <si>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</si>
  <si>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</si>
  <si>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</si>
  <si>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</si>
  <si>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</si>
  <si>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</si>
  <si>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</si>
  <si>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</si>
  <si>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</si>
  <si>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</si>
  <si>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</si>
  <si>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</si>
  <si>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</si>
  <si>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</si>
  <si>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</si>
  <si>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</si>
  <si>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</si>
  <si>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</si>
  <si>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</si>
  <si>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</si>
  <si>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</si>
  <si>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</si>
  <si>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</si>
  <si>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</si>
  <si>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</si>
  <si>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</si>
  <si>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</si>
  <si>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</si>
  <si>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</si>
  <si>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</si>
  <si>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</si>
  <si>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</si>
  <si>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</si>
  <si>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</si>
  <si>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</si>
  <si>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</si>
  <si>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</si>
  <si>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</si>
  <si>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</si>
  <si>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</si>
  <si>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</si>
  <si>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</si>
  <si>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</si>
  <si>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</si>
  <si>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</si>
  <si>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</si>
  <si>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</si>
  <si>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</si>
  <si>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</si>
  <si>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</si>
  <si>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</si>
  <si>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</si>
  <si>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</si>
  <si>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</si>
  <si>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</si>
  <si>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</si>
  <si>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</si>
  <si>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</si>
  <si>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</si>
  <si>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</si>
  <si>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</si>
  <si>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</si>
  <si>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</si>
  <si>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</si>
  <si>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</si>
  <si>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</si>
  <si>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</si>
  <si>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</si>
  <si>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</si>
  <si>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</si>
  <si>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</si>
  <si>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</si>
  <si>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</si>
  <si>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</si>
  <si>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</si>
  <si>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</si>
  <si>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</si>
  <si>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</si>
  <si>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</si>
  <si>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</si>
  <si>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</si>
  <si>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</si>
  <si>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</si>
  <si>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</si>
  <si>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</si>
  <si>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</si>
  <si>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</si>
  <si>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</si>
  <si>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</si>
  <si>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</si>
  <si>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</si>
  <si>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</si>
  <si>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</si>
  <si>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</si>
  <si>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</si>
  <si>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</si>
  <si>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</si>
  <si>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</si>
  <si>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</si>
  <si>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</si>
  <si>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</si>
  <si>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</si>
  <si>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</si>
  <si>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</si>
  <si>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</si>
  <si>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</si>
  <si>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</si>
  <si>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</si>
  <si>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</si>
  <si>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</si>
  <si>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</si>
  <si>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</si>
  <si>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</si>
  <si>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</si>
  <si>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</si>
  <si>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</si>
  <si>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</si>
  <si>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</si>
  <si>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</si>
  <si>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</si>
  <si>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</si>
  <si>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</si>
  <si>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</si>
  <si>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</si>
  <si>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</si>
  <si>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</si>
  <si>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</si>
  <si>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</si>
  <si>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</si>
  <si>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</si>
  <si>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</si>
  <si>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</si>
  <si>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</si>
  <si>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</si>
  <si>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</si>
  <si>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</si>
  <si>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</si>
  <si>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</si>
  <si>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</si>
  <si>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</si>
  <si>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</si>
  <si>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</si>
  <si>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</si>
  <si>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</si>
  <si>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</si>
  <si>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</si>
  <si>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</si>
  <si>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</si>
  <si>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</si>
  <si>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</si>
  <si>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</si>
  <si>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</si>
  <si>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</si>
  <si>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</si>
  <si>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</si>
  <si>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</si>
  <si>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</si>
  <si>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</si>
  <si>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</si>
  <si>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</si>
  <si>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</si>
  <si>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</si>
  <si>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</si>
  <si>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</si>
  <si>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</si>
  <si>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</si>
  <si>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</si>
  <si>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</si>
  <si>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</si>
  <si>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</si>
  <si>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</si>
  <si>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</si>
  <si>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</si>
  <si>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</si>
  <si>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</si>
  <si>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</si>
  <si>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</si>
  <si>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</si>
  <si>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</si>
  <si>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</si>
  <si>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</si>
  <si>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</si>
  <si>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</si>
  <si>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</si>
  <si>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</si>
  <si>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</si>
  <si>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</si>
  <si>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</si>
  <si>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</si>
  <si>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</si>
  <si>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</si>
  <si>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</si>
  <si>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</si>
  <si>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</si>
  <si>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</si>
  <si>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</si>
  <si>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</si>
  <si>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</si>
  <si>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</si>
  <si>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</si>
  <si>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</si>
  <si>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</si>
  <si>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</si>
  <si>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</si>
  <si>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</si>
  <si>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</si>
  <si>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</si>
  <si>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</si>
  <si>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</si>
  <si>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</si>
  <si>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</si>
  <si>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</si>
  <si>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</si>
  <si>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</si>
  <si>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</si>
  <si>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</si>
  <si>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</si>
  <si>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</si>
  <si>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</si>
  <si>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</si>
  <si>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</si>
  <si>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</si>
  <si>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</si>
  <si>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</si>
  <si>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</si>
  <si>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</si>
  <si>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</si>
  <si>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</si>
  <si>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</si>
  <si>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</si>
  <si>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</si>
  <si>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</si>
  <si>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</si>
  <si>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</si>
  <si>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</si>
  <si>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</si>
  <si>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</si>
  <si>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</si>
  <si>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</si>
  <si>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</si>
  <si>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</si>
  <si>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</si>
  <si>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</si>
  <si>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</si>
  <si>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</si>
  <si>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</si>
  <si>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</si>
  <si>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</si>
  <si>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</si>
  <si>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</si>
  <si>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</si>
  <si>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</si>
  <si>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</si>
  <si>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</si>
  <si>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</si>
  <si>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</si>
  <si>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</si>
  <si>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</si>
  <si>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</si>
  <si>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</si>
  <si>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</si>
  <si>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</si>
  <si>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</si>
  <si>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</si>
  <si>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</si>
  <si>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</si>
  <si>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</si>
  <si>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</si>
  <si>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</si>
  <si>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</si>
  <si>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</si>
  <si>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</si>
  <si>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</si>
  <si>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</si>
  <si>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</si>
  <si>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</si>
  <si>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</si>
  <si>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</si>
  <si>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</si>
  <si>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</si>
  <si>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</si>
  <si>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</si>
  <si>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</si>
  <si>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</si>
  <si>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</si>
  <si>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</si>
  <si>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</si>
  <si>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</si>
  <si>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</si>
  <si>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</si>
  <si>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</si>
  <si>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</si>
  <si>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</si>
  <si>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</si>
  <si>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</si>
  <si>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</si>
  <si>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</si>
  <si>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</si>
  <si>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</si>
  <si>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</si>
  <si>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</si>
  <si>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</si>
  <si>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</si>
  <si>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</si>
  <si>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</si>
  <si>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</si>
  <si>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</si>
  <si>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</si>
  <si>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</si>
  <si>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</si>
  <si>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</si>
  <si>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</si>
  <si>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</si>
  <si>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</si>
  <si>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</si>
  <si>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</si>
  <si>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</si>
  <si>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</si>
  <si>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</si>
  <si>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</si>
  <si>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</si>
  <si>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</si>
  <si>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</si>
  <si>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</si>
  <si>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</si>
  <si>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</si>
  <si>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</si>
  <si>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</si>
  <si>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</si>
  <si>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</si>
  <si>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</si>
  <si>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</si>
  <si>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</si>
  <si>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</si>
  <si>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</si>
  <si>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</si>
  <si>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</si>
  <si>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</si>
  <si>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</si>
  <si>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</si>
  <si>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</si>
  <si>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</si>
  <si>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</si>
  <si>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</si>
  <si>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</si>
  <si>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</si>
  <si>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</si>
  <si>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</si>
  <si>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</si>
  <si>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</si>
  <si>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</si>
  <si>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</si>
  <si>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</si>
  <si>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</si>
  <si>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</si>
  <si>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</si>
  <si>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</si>
  <si>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</si>
  <si>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</si>
  <si>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</si>
  <si>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</si>
  <si>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</si>
  <si>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</si>
  <si>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</si>
  <si>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</si>
  <si>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</si>
  <si>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</si>
  <si>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</si>
  <si>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</si>
  <si>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</si>
  <si>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</si>
  <si>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</si>
  <si>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</si>
  <si>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</si>
  <si>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</si>
  <si>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</si>
  <si>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</si>
  <si>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</si>
  <si>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</si>
  <si>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</si>
  <si>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</si>
  <si>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</si>
  <si>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</si>
  <si>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</si>
  <si>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</si>
  <si>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</si>
  <si>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</si>
  <si>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</si>
  <si>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</si>
  <si>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</si>
  <si>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</si>
  <si>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</si>
  <si>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</si>
  <si>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</si>
  <si>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</si>
  <si>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</si>
  <si>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</si>
  <si>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</si>
  <si>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</si>
  <si>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</si>
  <si>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</si>
  <si>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</si>
  <si>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</si>
  <si>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</si>
  <si>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</si>
  <si>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</si>
  <si>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</si>
  <si>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</si>
  <si>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</si>
  <si>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</si>
  <si>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</si>
  <si>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</si>
  <si>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</si>
  <si>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</si>
  <si>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</si>
  <si>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</si>
  <si>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</si>
  <si>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</si>
  <si>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</si>
  <si>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</si>
  <si>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</si>
  <si>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</si>
  <si>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</si>
  <si>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</si>
  <si>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</si>
  <si>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</si>
  <si>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</si>
  <si>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</si>
  <si>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</si>
  <si>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</si>
  <si>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</si>
  <si>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</si>
  <si>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</si>
  <si>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</si>
  <si>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</si>
  <si>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</si>
  <si>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</si>
  <si>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</si>
  <si>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</si>
  <si>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</si>
  <si>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</si>
  <si>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</si>
  <si>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</si>
  <si>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</si>
  <si>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</si>
  <si>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</si>
  <si>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</si>
  <si>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</si>
  <si>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</si>
  <si>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</si>
  <si>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</si>
  <si>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</si>
  <si>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</si>
  <si>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</si>
  <si>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</si>
  <si>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</si>
  <si>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</si>
  <si>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</si>
  <si>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</si>
  <si>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</si>
  <si>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</si>
  <si>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</si>
  <si>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</si>
  <si>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</si>
  <si>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</si>
  <si>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</si>
  <si>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</si>
  <si>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</si>
  <si>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</si>
  <si>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</si>
  <si>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</si>
  <si>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</si>
  <si>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</si>
  <si>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</si>
  <si>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</si>
  <si>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</si>
  <si>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</si>
  <si>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</si>
  <si>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</si>
  <si>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</si>
  <si>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</si>
  <si>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</si>
  <si>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</si>
  <si>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</si>
  <si>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</si>
  <si>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</si>
  <si>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</si>
  <si>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</si>
  <si>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</si>
  <si>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</si>
  <si>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</si>
  <si>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</si>
  <si>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</si>
  <si>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</si>
  <si>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</si>
  <si>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</si>
  <si>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</si>
  <si>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</si>
  <si>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</si>
  <si>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</si>
  <si>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</si>
  <si>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</si>
  <si>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</si>
  <si>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</si>
  <si>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</si>
  <si>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</si>
  <si>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</si>
  <si>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</si>
  <si>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</si>
  <si>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</si>
  <si>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</si>
  <si>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</si>
  <si>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</si>
  <si>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</si>
  <si>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</si>
  <si>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</si>
  <si>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</si>
  <si>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</si>
  <si>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</si>
  <si>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</si>
  <si>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</si>
  <si>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</si>
  <si>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</si>
  <si>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</si>
  <si>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</si>
  <si>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</si>
  <si>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</si>
  <si>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</si>
  <si>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</si>
  <si>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</si>
  <si>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</si>
  <si>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</si>
  <si>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</si>
  <si>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</si>
  <si>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</si>
  <si>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</si>
  <si>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</si>
  <si>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</si>
  <si>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</si>
  <si>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</si>
  <si>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</si>
  <si>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</si>
  <si>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</si>
  <si>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</si>
  <si>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</si>
  <si>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</si>
  <si>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</si>
  <si>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</si>
  <si>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</si>
  <si>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</si>
  <si>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</si>
  <si>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</si>
  <si>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</si>
  <si>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</si>
  <si>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</si>
  <si>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</si>
  <si>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</si>
  <si>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</si>
  <si>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</si>
  <si>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</si>
  <si>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</si>
  <si>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</si>
  <si>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</si>
  <si>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</si>
  <si>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</si>
  <si>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</si>
  <si>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</si>
  <si>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</si>
  <si>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</si>
  <si>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</si>
  <si>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</si>
  <si>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</si>
  <si>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</si>
  <si>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</si>
  <si>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</si>
  <si>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</si>
  <si>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</si>
  <si>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</si>
  <si>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</si>
  <si>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</si>
  <si>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</si>
  <si>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</si>
  <si>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</si>
  <si>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</si>
  <si>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</si>
  <si>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</si>
  <si>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</si>
  <si>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</si>
  <si>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</si>
  <si>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</si>
  <si>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</si>
  <si>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</si>
  <si>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</si>
  <si>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</si>
  <si>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</si>
  <si>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</si>
  <si>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</si>
  <si>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</si>
  <si>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</si>
  <si>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</si>
  <si>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</si>
  <si>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</si>
  <si>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</si>
  <si>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</si>
  <si>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</si>
  <si>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</si>
  <si>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</si>
  <si>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</si>
  <si>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</si>
  <si>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</si>
  <si>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</si>
  <si>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</si>
  <si>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</si>
  <si>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</si>
  <si>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</si>
  <si>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</si>
  <si>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</si>
  <si>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</si>
  <si>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</si>
  <si>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</si>
  <si>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</si>
  <si>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</si>
  <si>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</si>
  <si>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</si>
  <si>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</si>
  <si>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</si>
  <si>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</si>
  <si>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</si>
  <si>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</si>
  <si>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</si>
  <si>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</si>
  <si>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</si>
  <si>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</si>
  <si>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</si>
  <si>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</si>
  <si>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</si>
  <si>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</si>
  <si>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</si>
  <si>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</si>
  <si>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</si>
  <si>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</si>
  <si>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</si>
  <si>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</si>
  <si>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</si>
  <si>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</si>
  <si>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</si>
  <si>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</si>
  <si>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</si>
  <si>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</si>
  <si>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</si>
  <si>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</si>
  <si>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</si>
  <si>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</si>
  <si>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</si>
  <si>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</si>
  <si>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</si>
  <si>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</si>
  <si>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</si>
  <si>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</si>
  <si>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</si>
  <si>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</si>
  <si>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</si>
  <si>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</si>
  <si>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</si>
  <si>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</si>
  <si>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</si>
  <si>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</si>
  <si>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</si>
  <si>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</si>
  <si>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</si>
  <si>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</si>
  <si>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</si>
  <si>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</si>
  <si>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</si>
  <si>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</si>
  <si>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</si>
  <si>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</si>
  <si>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</si>
  <si>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</si>
  <si>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</si>
  <si>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</si>
  <si>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</si>
  <si>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</si>
  <si>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</si>
  <si>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</si>
  <si>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</si>
  <si>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</si>
  <si>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</si>
  <si>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</si>
  <si>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</si>
  <si>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</si>
  <si>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</si>
  <si>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</si>
  <si>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</si>
  <si>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</si>
  <si>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</si>
  <si>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</si>
  <si>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</si>
  <si>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</si>
  <si>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</si>
  <si>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</si>
  <si>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</si>
  <si>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</si>
  <si>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</si>
  <si>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</si>
  <si>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</si>
  <si>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</si>
  <si>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</si>
  <si>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</si>
  <si>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</si>
  <si>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</si>
  <si>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</si>
  <si>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</si>
  <si>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</si>
  <si>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</si>
  <si>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</si>
  <si>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</si>
  <si>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</si>
  <si>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</si>
  <si>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</si>
  <si>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</si>
  <si>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</si>
  <si>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</si>
  <si>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</si>
  <si>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</si>
  <si>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</si>
  <si>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</si>
  <si>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</si>
  <si>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</si>
  <si>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</si>
  <si>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</si>
  <si>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</si>
  <si>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</si>
  <si>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</si>
  <si>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</si>
  <si>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</si>
  <si>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</si>
  <si>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</si>
  <si>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</si>
  <si>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</si>
  <si>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</si>
  <si>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</si>
  <si>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</si>
  <si>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</si>
  <si>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</si>
  <si>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</si>
  <si>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</si>
  <si>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</si>
  <si>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</si>
  <si>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</si>
  <si>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</si>
  <si>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</si>
  <si>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</si>
  <si>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</si>
  <si>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</si>
  <si>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</si>
  <si>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</si>
  <si>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</si>
  <si>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</si>
  <si>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</si>
  <si>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</si>
  <si>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</si>
  <si>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</si>
  <si>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</si>
  <si>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</si>
  <si>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</si>
  <si>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</si>
  <si>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</si>
  <si>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</si>
  <si>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</si>
  <si>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</si>
  <si>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</si>
  <si>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</si>
  <si>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</si>
  <si>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</si>
  <si>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</si>
  <si>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</si>
  <si>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</si>
  <si>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</si>
  <si>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</si>
  <si>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</si>
  <si>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</si>
  <si>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</si>
  <si>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</si>
  <si>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</si>
  <si>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</si>
  <si>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</si>
  <si>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</si>
  <si>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</si>
  <si>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</si>
  <si>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</si>
  <si>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</si>
  <si>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</si>
  <si>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</si>
  <si>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</si>
  <si>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</si>
  <si>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</si>
  <si>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</si>
  <si>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</si>
  <si>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</si>
  <si>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</si>
  <si>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</si>
  <si>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</si>
  <si>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</si>
  <si>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</si>
  <si>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</si>
  <si>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</si>
  <si>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</si>
  <si>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</si>
  <si>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</si>
  <si>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</si>
  <si>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</si>
  <si>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</si>
  <si>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</si>
  <si>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</si>
  <si>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</si>
  <si>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</si>
  <si>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</si>
  <si>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</si>
  <si>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</si>
  <si>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</si>
  <si>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</si>
  <si>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</si>
  <si>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</si>
  <si>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</si>
  <si>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</si>
  <si>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</si>
  <si>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</si>
  <si>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</si>
  <si>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</si>
  <si>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</si>
  <si>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</si>
  <si>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</si>
  <si>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</si>
  <si>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</si>
  <si>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</si>
  <si>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</si>
  <si>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</si>
  <si>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</si>
  <si>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</si>
  <si>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</si>
  <si>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</si>
  <si>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</si>
  <si>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</si>
  <si>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</si>
  <si>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</si>
  <si>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</si>
  <si>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</si>
  <si>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</si>
  <si>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</si>
  <si>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</si>
  <si>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</si>
  <si>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</si>
  <si>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</si>
  <si>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</si>
  <si>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</si>
  <si>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</si>
  <si>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</si>
  <si>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</si>
  <si>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</si>
  <si>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</si>
  <si>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</si>
  <si>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</si>
  <si>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</si>
  <si>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</si>
  <si>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</si>
  <si>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</si>
  <si>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</si>
  <si>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</si>
  <si>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</si>
  <si>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</si>
  <si>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</si>
  <si>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</si>
  <si>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</si>
  <si>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</si>
  <si>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</si>
  <si>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</si>
  <si>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</si>
  <si>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</si>
  <si>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</si>
  <si>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</si>
  <si>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</si>
  <si>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</si>
  <si>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</si>
  <si>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</si>
  <si>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</si>
  <si>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</si>
  <si>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</si>
  <si>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</si>
  <si>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</si>
  <si>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</si>
  <si>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</si>
  <si>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</si>
  <si>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</si>
  <si>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</si>
  <si>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</si>
  <si>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</si>
  <si>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</si>
  <si>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</si>
  <si>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</si>
  <si>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</si>
  <si>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</si>
  <si>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</si>
  <si>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</si>
  <si>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</si>
  <si>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</si>
  <si>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</si>
  <si>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</si>
  <si>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</si>
  <si>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</si>
  <si>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</si>
  <si>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</si>
  <si>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</si>
  <si>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</si>
  <si>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</si>
  <si>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</si>
  <si>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</si>
  <si>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</si>
  <si>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</si>
  <si>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</si>
  <si>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</si>
  <si>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</si>
  <si>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</si>
  <si>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</si>
  <si>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</si>
  <si>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</si>
  <si>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</si>
  <si>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</si>
  <si>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</si>
  <si>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</si>
  <si>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</si>
  <si>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</si>
  <si>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</si>
  <si>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</si>
  <si>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</si>
  <si>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</si>
  <si>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</si>
  <si>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</si>
  <si>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</si>
  <si>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</si>
  <si>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</si>
  <si>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</si>
  <si>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</si>
  <si>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</si>
  <si>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</si>
  <si>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</si>
  <si>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</si>
  <si>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</si>
  <si>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</si>
  <si>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</si>
  <si>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</si>
  <si>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</si>
  <si>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</si>
  <si>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</si>
  <si>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</si>
  <si>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</si>
  <si>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</si>
  <si>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</si>
  <si>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</si>
  <si>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</si>
  <si>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</si>
  <si>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</si>
  <si>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</si>
  <si>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</si>
  <si>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</si>
  <si>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</si>
  <si>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</si>
  <si>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</si>
  <si>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</si>
  <si>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</si>
  <si>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</si>
  <si>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</si>
  <si>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</si>
  <si>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</si>
  <si>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</si>
  <si>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</si>
  <si>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</si>
  <si>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</si>
  <si>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</si>
  <si>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</si>
  <si>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</si>
  <si>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</si>
  <si>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</si>
  <si>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</si>
  <si>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</si>
  <si>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</si>
  <si>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</si>
  <si>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</si>
  <si>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</si>
  <si>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</si>
  <si>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</si>
  <si>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</si>
  <si>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</si>
  <si>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</si>
  <si>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</si>
  <si>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</si>
  <si>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</si>
  <si>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</si>
  <si>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</si>
  <si>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</si>
  <si>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</si>
  <si>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</si>
  <si>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</si>
  <si>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</si>
  <si>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</si>
  <si>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</si>
  <si>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</si>
  <si>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</si>
  <si>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</si>
  <si>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</si>
  <si>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</si>
  <si>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</si>
  <si>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</si>
  <si>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</si>
  <si>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</si>
  <si>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</si>
  <si>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</si>
  <si>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</si>
  <si>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</si>
  <si>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</si>
  <si>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</si>
  <si>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</si>
  <si>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</si>
  <si>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</si>
  <si>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</si>
  <si>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</si>
  <si>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</si>
  <si>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</si>
  <si>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</si>
  <si>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</si>
  <si>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</si>
  <si>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</si>
  <si>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</si>
  <si>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</si>
  <si>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</si>
  <si>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</si>
  <si>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</si>
  <si>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</si>
  <si>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</si>
  <si>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</si>
  <si>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</si>
  <si>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</si>
  <si>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</si>
  <si>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</si>
  <si>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</si>
  <si>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</si>
  <si>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</si>
  <si>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</si>
  <si>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</si>
  <si>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</si>
  <si>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</si>
  <si>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</si>
  <si>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</si>
  <si>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</si>
  <si>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</si>
  <si>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</si>
  <si>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</si>
  <si>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</si>
  <si>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</si>
  <si>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</si>
  <si>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</si>
  <si>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</si>
  <si>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</si>
  <si>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</si>
  <si>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</si>
  <si>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</si>
  <si>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</si>
  <si>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</si>
  <si>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</si>
  <si>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</si>
  <si>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</si>
  <si>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</si>
  <si>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</si>
  <si>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</si>
  <si>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</si>
  <si>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</si>
  <si>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</si>
  <si>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</si>
  <si>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</si>
  <si>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</si>
  <si>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</si>
  <si>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</si>
  <si>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</si>
  <si>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</si>
  <si>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</si>
  <si>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</si>
  <si>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</si>
  <si>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</si>
  <si>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</si>
  <si>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</si>
  <si>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</si>
  <si>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</si>
  <si>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</si>
  <si>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</si>
  <si>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</si>
  <si>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</si>
  <si>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</si>
  <si>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</si>
  <si>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</si>
  <si>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</si>
  <si>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</si>
  <si>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</si>
  <si>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</si>
  <si>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</si>
  <si>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</si>
  <si>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</si>
  <si>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</si>
  <si>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</si>
  <si>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</si>
  <si>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</si>
  <si>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</si>
  <si>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</si>
  <si>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</si>
  <si>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</si>
  <si>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</si>
  <si>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</si>
  <si>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</si>
  <si>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</si>
  <si>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</si>
  <si>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</si>
  <si>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</si>
  <si>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</si>
  <si>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</si>
  <si>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</si>
  <si>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</si>
  <si>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</si>
  <si>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</si>
  <si>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</si>
  <si>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</si>
  <si>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</si>
  <si>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</si>
  <si>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</si>
  <si>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</si>
  <si>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</si>
  <si>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</si>
  <si>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</si>
  <si>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</si>
  <si>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</si>
  <si>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</si>
  <si>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</si>
  <si>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</si>
  <si>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</si>
  <si>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</si>
  <si>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</si>
  <si>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</si>
  <si>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</si>
  <si>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</si>
  <si>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</si>
  <si>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</si>
  <si>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</si>
  <si>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</si>
  <si>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</si>
  <si>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</si>
  <si>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</si>
  <si>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</si>
  <si>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</si>
  <si>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</si>
  <si>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</si>
  <si>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</si>
  <si>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</si>
  <si>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</si>
  <si>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</si>
  <si>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</si>
  <si>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</si>
  <si>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</si>
  <si>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</si>
  <si>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</si>
  <si>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</si>
  <si>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</si>
  <si>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</si>
  <si>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</si>
  <si>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</si>
  <si>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</si>
  <si>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</si>
  <si>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</si>
  <si>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</si>
  <si>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</si>
  <si>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</si>
  <si>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</si>
  <si>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</si>
  <si>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</si>
  <si>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</si>
  <si>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</si>
  <si>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</si>
  <si>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</si>
  <si>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</si>
  <si>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</si>
  <si>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</si>
  <si>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</si>
  <si>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</si>
  <si>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</si>
  <si>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</si>
  <si>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</si>
  <si>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</si>
  <si>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</si>
  <si>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</si>
  <si>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</si>
  <si>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</si>
  <si>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</si>
  <si>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</si>
  <si>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</si>
  <si>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</si>
  <si>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</si>
  <si>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</si>
  <si>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</si>
  <si>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</si>
  <si>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</si>
  <si>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</si>
  <si>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</si>
  <si>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</si>
  <si>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</si>
  <si>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</si>
  <si>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</si>
  <si>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</si>
  <si>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</si>
  <si>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</si>
  <si>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</si>
  <si>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</si>
  <si>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</si>
  <si>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</si>
  <si>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</si>
  <si>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</si>
  <si>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</si>
  <si>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</si>
  <si>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</si>
  <si>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</si>
  <si>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</si>
  <si>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</si>
  <si>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</si>
  <si>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</si>
  <si>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</si>
  <si>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</si>
  <si>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</si>
  <si>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</si>
  <si>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</si>
  <si>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</si>
  <si>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</si>
  <si>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</si>
  <si>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</si>
  <si>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</si>
  <si>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</si>
  <si>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</si>
  <si>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</si>
  <si>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</si>
  <si>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</si>
  <si>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</si>
  <si>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</si>
  <si>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</si>
  <si>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</si>
  <si>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</si>
  <si>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</si>
  <si>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</si>
  <si>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</si>
  <si>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</si>
  <si>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</si>
  <si>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</si>
  <si>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</si>
  <si>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</si>
  <si>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</si>
  <si>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</si>
  <si>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</si>
  <si>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</si>
  <si>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</si>
  <si>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</si>
  <si>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</si>
  <si>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</si>
  <si>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</si>
  <si>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</si>
  <si>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</si>
  <si>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</si>
  <si>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</si>
  <si>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</si>
  <si>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</si>
  <si>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</si>
  <si>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</si>
  <si>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</si>
  <si>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</si>
  <si>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</si>
  <si>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</si>
  <si>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</si>
  <si>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</si>
  <si>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</si>
  <si>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</si>
  <si>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</si>
  <si>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</si>
  <si>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</si>
  <si>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</si>
  <si>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</si>
  <si>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</si>
  <si>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</si>
  <si>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</si>
  <si>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</si>
  <si>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</si>
  <si>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</si>
  <si>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</si>
  <si>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</si>
  <si>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</si>
  <si>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</si>
  <si>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</si>
  <si>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</si>
  <si>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</si>
  <si>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</si>
  <si>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</si>
  <si>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</si>
  <si>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</si>
  <si>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</si>
  <si>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</si>
  <si>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</si>
  <si>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</si>
  <si>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</si>
  <si>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</si>
  <si>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</si>
  <si>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</si>
  <si>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</si>
  <si>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</si>
  <si>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</si>
  <si>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</si>
  <si>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</si>
  <si>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</si>
  <si>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</si>
  <si>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</si>
  <si>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</si>
  <si>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</si>
  <si>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</si>
  <si>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</si>
  <si>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</si>
  <si>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</si>
  <si>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</si>
  <si>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</si>
  <si>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</si>
  <si>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</si>
  <si>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</si>
  <si>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</si>
  <si>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</si>
  <si>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</si>
  <si>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</si>
  <si>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</si>
  <si>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</si>
  <si>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</si>
  <si>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</si>
  <si>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</si>
  <si>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</si>
  <si>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</si>
  <si>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</si>
  <si>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</si>
  <si>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</si>
  <si>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</si>
  <si>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</si>
  <si>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</si>
  <si>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</si>
  <si>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</si>
  <si>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</si>
  <si>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</si>
  <si>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</si>
  <si>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</si>
  <si>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</si>
  <si>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</si>
  <si>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</si>
  <si>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</si>
  <si>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</si>
  <si>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</si>
  <si>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</si>
  <si>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</si>
  <si>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</si>
  <si>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</si>
  <si>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</si>
  <si>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</si>
  <si>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</si>
  <si>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</si>
  <si>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</si>
  <si>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</si>
  <si>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</si>
  <si>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</si>
  <si>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</si>
  <si>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</si>
  <si>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</si>
  <si>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</si>
  <si>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</si>
  <si>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</si>
  <si>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</si>
  <si>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</si>
  <si>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</si>
  <si>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</si>
  <si>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</si>
  <si>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</si>
  <si>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</si>
  <si>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</si>
  <si>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</si>
  <si>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</si>
  <si>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</si>
  <si>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</si>
  <si>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</si>
  <si>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</si>
  <si>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</si>
  <si>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</si>
  <si>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</si>
  <si>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</si>
  <si>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</si>
  <si>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</si>
  <si>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</si>
  <si>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</si>
  <si>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</si>
  <si>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</si>
  <si>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</si>
  <si>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</si>
  <si>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</si>
  <si>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</si>
  <si>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</si>
  <si>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</si>
  <si>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</si>
  <si>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</si>
  <si>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</si>
  <si>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</si>
  <si>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</si>
  <si>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</si>
  <si>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</si>
  <si>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</si>
  <si>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</si>
  <si>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</si>
  <si>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</si>
  <si>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</si>
  <si>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</si>
  <si>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</si>
  <si>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</si>
  <si>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</si>
  <si>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</si>
  <si>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</si>
  <si>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</si>
  <si>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</si>
  <si>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</si>
  <si>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</si>
  <si>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</si>
  <si>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</si>
  <si>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</si>
  <si>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</si>
  <si>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</si>
  <si>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</si>
  <si>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</si>
  <si>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</si>
  <si>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</si>
  <si>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</si>
  <si>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</si>
  <si>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</si>
  <si>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</si>
  <si>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</si>
  <si>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</si>
  <si>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</si>
  <si>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</si>
  <si>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</si>
  <si>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</si>
  <si>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</si>
  <si>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</si>
  <si>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</si>
  <si>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</si>
  <si>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</si>
  <si>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</si>
  <si>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</si>
  <si>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</si>
  <si>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</si>
  <si>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</si>
  <si>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</si>
  <si>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</si>
  <si>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</si>
  <si>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</si>
  <si>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</si>
  <si>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</si>
  <si>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</si>
  <si>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</si>
  <si>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</si>
  <si>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</si>
  <si>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</si>
  <si>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</si>
  <si>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</si>
  <si>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</si>
  <si>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</si>
  <si>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</si>
  <si>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</si>
  <si>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</si>
  <si>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</si>
  <si>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</si>
  <si>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</si>
  <si>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</si>
  <si>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</si>
  <si>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</si>
  <si>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</si>
  <si>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</si>
  <si>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</si>
  <si>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</si>
  <si>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</si>
  <si>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</si>
  <si>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</si>
  <si>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</si>
  <si>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</si>
  <si>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</si>
  <si>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</si>
  <si>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</si>
  <si>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</si>
  <si>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</si>
  <si>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</si>
  <si>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</si>
  <si>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</si>
  <si>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</si>
  <si>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</si>
  <si>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</si>
  <si>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</si>
  <si>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</si>
  <si>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</si>
  <si>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</si>
  <si>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</si>
  <si>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</si>
  <si>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</si>
  <si>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</si>
  <si>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</si>
  <si>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</si>
  <si>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</si>
  <si>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</si>
  <si>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</si>
  <si>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</si>
  <si>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</si>
  <si>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</si>
  <si>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</si>
  <si>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</si>
  <si>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</si>
  <si>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</si>
  <si>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</si>
  <si>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</si>
  <si>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</si>
  <si>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</si>
  <si>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</si>
  <si>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</si>
  <si>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</si>
  <si>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</si>
  <si>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</si>
  <si>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</si>
  <si>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</si>
  <si>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</si>
  <si>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</si>
  <si>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</si>
  <si>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</si>
  <si>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</si>
  <si>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</si>
  <si>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</si>
  <si>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</si>
  <si>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</si>
  <si>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</si>
  <si>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</si>
  <si>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</si>
  <si>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</si>
  <si>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</si>
  <si>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</si>
  <si>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</si>
  <si>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</si>
  <si>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</si>
  <si>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</si>
  <si>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</si>
  <si>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</si>
  <si>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</si>
  <si>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</si>
  <si>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</si>
  <si>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</si>
  <si>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</si>
  <si>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</si>
  <si>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</si>
  <si>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</si>
  <si>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</si>
  <si>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</si>
  <si>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</si>
  <si>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</si>
  <si>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</si>
  <si>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</si>
  <si>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</si>
  <si>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</si>
  <si>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</si>
  <si>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</si>
  <si>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</si>
  <si>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</si>
  <si>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</si>
  <si>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</si>
  <si>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</si>
  <si>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</si>
  <si>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</si>
  <si>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</si>
  <si>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</si>
  <si>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</si>
  <si>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</si>
  <si>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</si>
  <si>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</si>
  <si>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</si>
  <si>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</si>
  <si>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</si>
  <si>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</si>
  <si>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</si>
  <si>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</si>
  <si>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</si>
  <si>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</si>
  <si>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</si>
  <si>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</si>
  <si>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</si>
  <si>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</si>
  <si>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</si>
  <si>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</si>
  <si>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</si>
  <si>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</si>
  <si>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</si>
  <si>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</si>
  <si>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</si>
  <si>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</si>
  <si>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</si>
  <si>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</si>
  <si>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</si>
  <si>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</si>
  <si>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</si>
  <si>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</si>
  <si>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</si>
  <si>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</si>
  <si>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</si>
  <si>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</si>
  <si>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</si>
  <si>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</si>
  <si>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</si>
  <si>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</si>
  <si>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</si>
  <si>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</si>
  <si>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</si>
  <si>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</si>
  <si>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</si>
  <si>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</si>
  <si>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</si>
  <si>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</si>
  <si>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</si>
  <si>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</si>
  <si>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</si>
  <si>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</si>
  <si>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</si>
  <si>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</si>
  <si>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</si>
  <si>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</si>
  <si>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</si>
  <si>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</si>
  <si>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</si>
  <si>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</si>
  <si>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</si>
  <si>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</si>
  <si>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</si>
  <si>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</si>
  <si>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</si>
  <si>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</si>
  <si>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</si>
  <si>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</si>
  <si>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</si>
  <si>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</si>
  <si>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</si>
  <si>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</si>
  <si>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</si>
  <si>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</si>
  <si>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</si>
  <si>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</si>
  <si>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</si>
  <si>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</si>
  <si>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</si>
  <si>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</si>
  <si>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</si>
  <si>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</si>
  <si>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</si>
  <si>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</si>
  <si>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</si>
  <si>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</si>
  <si>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</si>
  <si>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</si>
  <si>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</si>
  <si>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</si>
  <si>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</si>
  <si>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</si>
  <si>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</si>
  <si>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</si>
  <si>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</si>
  <si>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</si>
  <si>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</si>
  <si>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</si>
  <si>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</si>
  <si>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</si>
  <si>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</si>
  <si>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</si>
  <si>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</si>
  <si>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</si>
  <si>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</si>
  <si>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</si>
  <si>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</si>
  <si>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</si>
  <si>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</si>
  <si>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</si>
  <si>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</si>
  <si>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</si>
  <si>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</si>
  <si>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</si>
  <si>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</si>
  <si>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</si>
  <si>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</si>
  <si>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</si>
  <si>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</si>
  <si>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</si>
  <si>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</si>
  <si>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</si>
  <si>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</si>
  <si>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</si>
  <si>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</si>
  <si>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</si>
  <si>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</si>
  <si>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</si>
  <si>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</si>
  <si>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</si>
  <si>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</si>
  <si>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</si>
  <si>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</si>
  <si>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</si>
  <si>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</si>
  <si>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</si>
  <si>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</si>
  <si>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</si>
  <si>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</si>
  <si>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</si>
  <si>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</si>
  <si>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</si>
  <si>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</si>
  <si>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</si>
  <si>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</si>
  <si>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</si>
  <si>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</si>
  <si>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</si>
  <si>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</si>
  <si>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</si>
  <si>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</si>
  <si>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</si>
  <si>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</si>
  <si>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</si>
  <si>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</si>
  <si>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</si>
  <si>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</si>
  <si>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</si>
  <si>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</si>
  <si>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</si>
  <si>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</si>
  <si>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</si>
  <si>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</si>
  <si>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</si>
  <si>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</si>
  <si>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</si>
  <si>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</si>
  <si>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</si>
  <si>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</si>
  <si>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</si>
  <si>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</si>
  <si>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</si>
  <si>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</si>
  <si>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</si>
  <si>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</si>
  <si>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</si>
  <si>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</si>
  <si>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</si>
  <si>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</si>
  <si>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</si>
  <si>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</si>
  <si>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</si>
  <si>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</si>
  <si>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</si>
  <si>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</si>
  <si>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</si>
  <si>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</si>
  <si>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</si>
  <si>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</si>
  <si>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</si>
  <si>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</si>
  <si>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</si>
  <si>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</si>
  <si>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</si>
  <si>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</si>
  <si>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</si>
  <si>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</si>
  <si>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</si>
  <si>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</si>
  <si>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</si>
  <si>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</si>
  <si>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</si>
  <si>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</si>
  <si>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</si>
  <si>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</si>
  <si>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</si>
  <si>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</si>
  <si>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</si>
  <si>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</si>
  <si>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</si>
  <si>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</si>
  <si>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</si>
  <si>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</si>
  <si>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</si>
  <si>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</si>
  <si>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</si>
  <si>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</si>
  <si>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</si>
  <si>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</si>
  <si>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</si>
  <si>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</si>
  <si>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</si>
  <si>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</si>
  <si>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</si>
  <si>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</si>
  <si>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</si>
  <si>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</si>
  <si>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</si>
  <si>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</si>
  <si>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</si>
  <si>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</si>
  <si>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</si>
  <si>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</si>
  <si>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</si>
  <si>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</si>
  <si>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</si>
  <si>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</si>
  <si>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</si>
  <si>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</si>
  <si>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</si>
  <si>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</si>
  <si>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</si>
  <si>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</si>
  <si>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</si>
  <si>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</si>
  <si>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</si>
  <si>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</si>
  <si>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</si>
  <si>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</si>
  <si>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</si>
  <si>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</si>
  <si>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</si>
  <si>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</si>
  <si>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</si>
  <si>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</si>
  <si>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</si>
  <si>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</si>
  <si>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</si>
  <si>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</si>
  <si>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</si>
  <si>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</si>
  <si>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</si>
  <si>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</si>
  <si>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</si>
  <si>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</si>
  <si>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</si>
  <si>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</si>
  <si>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</si>
  <si>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</si>
  <si>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</si>
  <si>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</si>
  <si>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</si>
  <si>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</si>
  <si>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</si>
  <si>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</si>
  <si>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</si>
  <si>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</si>
  <si>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</si>
  <si>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</si>
  <si>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</si>
  <si>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</si>
  <si>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</si>
  <si>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</si>
  <si>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</si>
  <si>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</si>
  <si>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</si>
  <si>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</si>
  <si>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</si>
  <si>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</si>
  <si>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</si>
  <si>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</si>
  <si>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</si>
  <si>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</si>
  <si>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</si>
  <si>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</si>
  <si>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</si>
  <si>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</si>
  <si>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</si>
  <si>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</si>
  <si>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</si>
  <si>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</si>
  <si>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</si>
  <si>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</si>
  <si>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</si>
  <si>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</si>
  <si>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</si>
  <si>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</si>
  <si>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</si>
  <si>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</si>
  <si>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</si>
  <si>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</si>
  <si>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</si>
  <si>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</si>
  <si>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</si>
  <si>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</si>
  <si>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</si>
  <si>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</si>
  <si>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</si>
  <si>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</si>
  <si>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</si>
  <si>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</si>
  <si>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</si>
  <si>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</si>
  <si>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</si>
  <si>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</si>
  <si>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</si>
  <si>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</si>
  <si>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</si>
  <si>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</si>
  <si>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</si>
  <si>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</si>
  <si>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</si>
  <si>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</si>
  <si>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</si>
  <si>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</si>
  <si>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</si>
  <si>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</si>
  <si>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</si>
  <si>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</si>
  <si>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</si>
  <si>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</si>
  <si>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</si>
  <si>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</si>
  <si>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</si>
  <si>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</si>
  <si>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</si>
  <si>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</si>
  <si>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</si>
  <si>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</si>
  <si>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</si>
  <si>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</si>
  <si>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</si>
  <si>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</si>
  <si>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</si>
  <si>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</si>
  <si>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</si>
  <si>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</si>
  <si>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</si>
  <si>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</si>
  <si>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</si>
  <si>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</si>
  <si>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</si>
  <si>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</si>
  <si>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</si>
  <si>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</si>
  <si>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</si>
  <si>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</si>
  <si>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</si>
  <si>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</si>
  <si>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</si>
  <si>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</si>
  <si>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</si>
  <si>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</si>
  <si>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</si>
  <si>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</si>
  <si>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</si>
  <si>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</si>
  <si>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</si>
  <si>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</si>
  <si>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</si>
  <si>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</si>
  <si>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</si>
  <si>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</si>
  <si>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</si>
  <si>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</si>
  <si>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</si>
  <si>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</si>
  <si>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</si>
  <si>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</si>
  <si>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</si>
  <si>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</si>
  <si>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</si>
  <si>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</si>
  <si>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</si>
  <si>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</si>
  <si>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</si>
  <si>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</si>
  <si>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</si>
  <si>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</si>
  <si>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</si>
  <si>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</si>
  <si>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</si>
  <si>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</si>
  <si>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</si>
  <si>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</si>
  <si>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</si>
  <si>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</si>
  <si>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</si>
  <si>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</si>
  <si>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</si>
  <si>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</si>
  <si>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</si>
  <si>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</si>
  <si>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</si>
  <si>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</si>
  <si>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</si>
  <si>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</si>
  <si>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</si>
  <si>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</si>
  <si>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</si>
  <si>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</si>
  <si>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</si>
  <si>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</si>
  <si>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</si>
  <si>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</si>
  <si>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</si>
  <si>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</si>
  <si>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</si>
  <si>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</si>
  <si>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</si>
  <si>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</si>
  <si>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</si>
  <si>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</si>
  <si>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</si>
  <si>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</si>
  <si>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</si>
  <si>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</si>
  <si>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</si>
  <si>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</si>
  <si>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</si>
  <si>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</si>
  <si>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</si>
  <si>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</si>
  <si>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</si>
  <si>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</si>
  <si>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</si>
  <si>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</si>
  <si>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</si>
  <si>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</si>
  <si>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</si>
  <si>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</si>
  <si>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</si>
  <si>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</si>
  <si>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</si>
  <si>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</si>
  <si>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</si>
  <si>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</si>
  <si>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</si>
  <si>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</si>
  <si>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</si>
  <si>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</si>
  <si>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</si>
  <si>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</si>
  <si>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</si>
  <si>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</si>
  <si>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</si>
  <si>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</si>
  <si>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</si>
  <si>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</si>
  <si>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</si>
  <si>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</si>
  <si>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</si>
  <si>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</si>
  <si>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</si>
  <si>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</si>
  <si>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</si>
  <si>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</si>
  <si>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</si>
  <si>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</si>
  <si>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</si>
  <si>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</si>
  <si>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</si>
  <si>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</si>
  <si>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</si>
  <si>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</si>
  <si>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</si>
  <si>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</si>
  <si>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</si>
  <si>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</si>
  <si>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</si>
  <si>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</si>
  <si>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</si>
  <si>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</si>
  <si>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</si>
  <si>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</si>
  <si>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</si>
  <si>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</si>
  <si>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</si>
  <si>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</si>
  <si>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</si>
  <si>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</si>
  <si>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</si>
  <si>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</si>
  <si>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</si>
  <si>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</si>
  <si>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</si>
  <si>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</si>
  <si>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</si>
  <si>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</si>
  <si>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</si>
  <si>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</si>
  <si>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</si>
  <si>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</si>
  <si>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</si>
  <si>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</si>
  <si>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</si>
  <si>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</si>
  <si>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</si>
  <si>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</si>
  <si>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</si>
  <si>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</si>
  <si>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</si>
  <si>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</si>
  <si>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</si>
  <si>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</si>
  <si>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</si>
  <si>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</si>
  <si>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</si>
  <si>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</si>
  <si>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</si>
  <si>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</si>
  <si>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</si>
  <si>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</si>
  <si>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</si>
  <si>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</si>
  <si>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</si>
  <si>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</si>
  <si>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</si>
  <si>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</si>
  <si>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</si>
  <si>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</si>
  <si>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</si>
  <si>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</si>
  <si>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</si>
  <si>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</si>
  <si>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</si>
  <si>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</si>
  <si>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</si>
  <si>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</si>
  <si>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</si>
  <si>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</si>
  <si>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</si>
  <si>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</si>
  <si>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</si>
  <si>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</si>
  <si>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</si>
  <si>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</si>
  <si>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</si>
  <si>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</si>
  <si>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</si>
  <si>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</si>
  <si>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</si>
  <si>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</si>
  <si>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</si>
  <si>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</si>
  <si>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</si>
  <si>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</si>
  <si>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</si>
  <si>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</si>
  <si>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</si>
  <si>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</si>
  <si>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</si>
  <si>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</si>
  <si>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</si>
  <si>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</si>
  <si>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</si>
  <si>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</si>
  <si>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</si>
  <si>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</si>
  <si>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</si>
  <si>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</si>
  <si>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</si>
  <si>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</si>
  <si>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</si>
  <si>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</si>
  <si>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</si>
  <si>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</si>
  <si>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</si>
  <si>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</si>
  <si>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</si>
  <si>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</si>
  <si>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</si>
  <si>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</si>
  <si>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</si>
  <si>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</si>
  <si>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</si>
  <si>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</si>
  <si>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</si>
  <si>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</si>
  <si>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</si>
  <si>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</si>
  <si>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</si>
  <si>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</si>
  <si>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</si>
  <si>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</si>
  <si>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</si>
  <si>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</si>
  <si>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</si>
  <si>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</si>
  <si>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</si>
  <si>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</si>
  <si>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</si>
  <si>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</si>
  <si>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</si>
  <si>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</si>
  <si>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</si>
  <si>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</si>
  <si>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</si>
  <si>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</si>
  <si>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</si>
  <si>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</si>
  <si>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</si>
  <si>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</si>
  <si>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</si>
  <si>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</si>
  <si>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</si>
  <si>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</si>
  <si>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</si>
  <si>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</si>
  <si>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</si>
  <si>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</si>
  <si>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</si>
  <si>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</si>
  <si>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</si>
  <si>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</si>
  <si>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</si>
  <si>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</si>
  <si>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</si>
  <si>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</si>
  <si>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</si>
  <si>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</si>
  <si>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</si>
  <si>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</si>
  <si>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</si>
  <si>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</si>
  <si>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</si>
  <si>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</si>
  <si>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</si>
  <si>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</si>
  <si>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</si>
  <si>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</si>
  <si>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</si>
  <si>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</si>
  <si>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</si>
  <si>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</si>
  <si>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</si>
  <si>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</si>
  <si>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</si>
  <si>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</si>
  <si>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</si>
  <si>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</si>
  <si>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</si>
  <si>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</si>
  <si>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</si>
  <si>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</si>
  <si>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</si>
  <si>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</si>
  <si>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</si>
  <si>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</si>
  <si>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</si>
  <si>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</si>
  <si>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</si>
  <si>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</si>
  <si>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</si>
  <si>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</si>
  <si>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</si>
  <si>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</si>
  <si>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</si>
  <si>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</si>
  <si>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</si>
  <si>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</si>
  <si>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</si>
  <si>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</si>
  <si>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</si>
  <si>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</si>
  <si>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</si>
  <si>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</si>
  <si>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</si>
  <si>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</si>
  <si>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</si>
  <si>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</si>
  <si>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</si>
  <si>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</si>
  <si>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</si>
  <si>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</si>
  <si>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</si>
  <si>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</si>
  <si>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</si>
  <si>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</si>
  <si>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</si>
  <si>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</si>
  <si>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</si>
  <si>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</si>
  <si>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</si>
  <si>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</si>
  <si>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</si>
  <si>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</si>
  <si>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</si>
  <si>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</si>
  <si>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</si>
  <si>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</si>
  <si>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</si>
  <si>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</si>
  <si>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</si>
  <si>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</si>
  <si>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</si>
  <si>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</si>
  <si>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</si>
  <si>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</si>
  <si>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</si>
  <si>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</si>
  <si>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</si>
  <si>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</si>
  <si>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</si>
  <si>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</si>
  <si>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</si>
  <si>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</si>
  <si>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</si>
  <si>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</si>
  <si>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</si>
  <si>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</si>
  <si>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</si>
  <si>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</si>
  <si>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</si>
  <si>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</si>
  <si>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</si>
  <si>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</si>
  <si>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</si>
  <si>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</si>
  <si>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</si>
  <si>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</si>
  <si>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</si>
  <si>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</si>
  <si>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</si>
  <si>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</si>
  <si>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</si>
  <si>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</si>
  <si>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</si>
  <si>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</si>
  <si>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</si>
  <si>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</si>
  <si>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</si>
  <si>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</si>
  <si>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</si>
  <si>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</si>
  <si>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</si>
  <si>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</si>
  <si>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</si>
  <si>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</si>
  <si>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</si>
  <si>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</si>
  <si>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</si>
  <si>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</si>
  <si>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</si>
  <si>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</si>
  <si>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</si>
  <si>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</si>
  <si>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</si>
  <si>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</si>
  <si>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</si>
  <si>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</si>
  <si>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</si>
  <si>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</si>
  <si>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</si>
  <si>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</si>
  <si>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</si>
  <si>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</si>
  <si>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</si>
  <si>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</si>
  <si>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</si>
  <si>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</si>
  <si>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</si>
  <si>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</si>
  <si>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</si>
  <si>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</si>
  <si>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</si>
  <si>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</si>
  <si>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</si>
  <si>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</si>
  <si>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</si>
  <si>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</si>
  <si>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</si>
  <si>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</si>
  <si>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</si>
  <si>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</si>
  <si>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</si>
  <si>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</si>
  <si>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</si>
  <si>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</si>
  <si>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</si>
  <si>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</si>
  <si>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</si>
  <si>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</si>
  <si>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</si>
  <si>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</si>
  <si>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</si>
  <si>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</si>
  <si>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</si>
  <si>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</si>
  <si>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</si>
  <si>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</si>
  <si>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</si>
  <si>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</si>
  <si>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</si>
  <si>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</si>
  <si>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</si>
  <si>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</si>
  <si>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</si>
  <si>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</si>
  <si>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</si>
  <si>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</si>
  <si>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</si>
  <si>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</si>
  <si>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</si>
  <si>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</si>
  <si>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</si>
  <si>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</si>
  <si>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</si>
  <si>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</si>
  <si>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</si>
  <si>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</si>
  <si>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</si>
  <si>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</si>
  <si>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</si>
  <si>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</si>
  <si>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</si>
  <si>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</si>
  <si>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</si>
  <si>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</si>
  <si>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</si>
  <si>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</si>
  <si>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</si>
  <si>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</si>
  <si>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</si>
  <si>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</si>
  <si>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</si>
  <si>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</si>
  <si>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</si>
  <si>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</si>
  <si>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</si>
  <si>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</si>
  <si>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</si>
  <si>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</si>
  <si>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</si>
  <si>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</si>
  <si>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</si>
  <si>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</si>
  <si>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</si>
  <si>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</si>
  <si>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</si>
  <si>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</si>
  <si>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</si>
  <si>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</si>
  <si>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</si>
  <si>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</si>
  <si>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</si>
  <si>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</si>
  <si>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</si>
  <si>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</si>
  <si>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</si>
  <si>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</si>
  <si>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</si>
  <si>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</si>
  <si>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</si>
  <si>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</si>
  <si>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</si>
  <si>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</si>
  <si>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</si>
  <si>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</si>
  <si>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</si>
  <si>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</si>
  <si>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</si>
  <si>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</si>
  <si>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</si>
  <si>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</si>
  <si>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</si>
  <si>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</si>
  <si>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</si>
  <si>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</si>
  <si>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</si>
  <si>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</si>
  <si>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</si>
  <si>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</si>
  <si>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</si>
  <si>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</si>
  <si>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</si>
  <si>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</si>
  <si>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</si>
  <si>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</si>
  <si>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</si>
  <si>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</si>
  <si>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</si>
  <si>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</si>
  <si>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</si>
  <si>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</si>
  <si>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</si>
  <si>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</si>
  <si>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</si>
  <si>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</si>
  <si>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</si>
  <si>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</si>
  <si>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</si>
  <si>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</si>
  <si>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</si>
  <si>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</si>
  <si>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</si>
  <si>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</si>
  <si>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</si>
  <si>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</si>
  <si>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</si>
  <si>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</si>
  <si>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</si>
  <si>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</si>
  <si>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</si>
  <si>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</si>
  <si>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</si>
  <si>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</si>
  <si>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</si>
  <si>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</si>
  <si>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</si>
  <si>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</si>
  <si>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</si>
  <si>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</si>
  <si>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</si>
  <si>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</si>
  <si>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</si>
  <si>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</si>
  <si>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</si>
  <si>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</si>
  <si>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</si>
  <si>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</si>
  <si>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</si>
  <si>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</si>
  <si>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</si>
  <si>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</si>
  <si>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</si>
  <si>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</si>
  <si>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</si>
  <si>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</si>
  <si>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</si>
  <si>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</si>
  <si>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</si>
  <si>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</si>
  <si>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</si>
  <si>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</si>
  <si>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</si>
  <si>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</si>
  <si>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</si>
  <si>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</si>
  <si>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</si>
  <si>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</si>
  <si>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</si>
  <si>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</si>
  <si>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</si>
  <si>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</si>
  <si>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</si>
  <si>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</si>
  <si>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</si>
  <si>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</si>
  <si>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</si>
  <si>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</si>
  <si>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</si>
  <si>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</si>
  <si>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</si>
  <si>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</si>
  <si>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</si>
  <si>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</si>
  <si>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</si>
  <si>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</si>
  <si>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</si>
  <si>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</si>
  <si>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</si>
  <si>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</si>
  <si>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</si>
  <si>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</si>
  <si>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</si>
  <si>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</si>
  <si>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</si>
  <si>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</si>
  <si>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</si>
  <si>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</si>
  <si>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</si>
  <si>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</si>
  <si>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</si>
  <si>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</si>
  <si>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</si>
  <si>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</si>
  <si>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</si>
  <si>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</si>
  <si>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</si>
  <si>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</si>
  <si>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</si>
  <si>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</si>
  <si>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</si>
  <si>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</si>
  <si>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</si>
  <si>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</si>
  <si>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</si>
  <si>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</si>
  <si>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</si>
  <si>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</si>
  <si>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</si>
  <si>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</si>
  <si>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</si>
  <si>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</si>
  <si>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</si>
  <si>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</si>
  <si>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</si>
  <si>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</si>
  <si>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</si>
  <si>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</si>
  <si>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</si>
  <si>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</si>
  <si>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</si>
  <si>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</si>
  <si>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</si>
  <si>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</si>
  <si>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</si>
  <si>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</si>
  <si>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</si>
  <si>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</si>
  <si>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</si>
  <si>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</si>
  <si>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</si>
  <si>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</si>
  <si>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</si>
  <si>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</si>
  <si>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</si>
  <si>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</si>
  <si>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</si>
  <si>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</si>
  <si>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</si>
  <si>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</si>
  <si>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</si>
  <si>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</si>
  <si>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</si>
  <si>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</si>
  <si>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</si>
  <si>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</si>
  <si>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</si>
  <si>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</si>
  <si>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</si>
  <si>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</si>
  <si>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</si>
  <si>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</si>
  <si>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</si>
  <si>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</si>
  <si>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</si>
  <si>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</si>
  <si>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</si>
  <si>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</si>
  <si>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</si>
  <si>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</si>
  <si>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</si>
  <si>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</si>
  <si>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</si>
  <si>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</si>
  <si>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</si>
  <si>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</si>
  <si>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</si>
  <si>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</si>
  <si>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</si>
  <si>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</si>
  <si>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</si>
  <si>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</si>
  <si>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</si>
  <si>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</si>
  <si>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</si>
  <si>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</si>
  <si>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</si>
  <si>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</si>
  <si>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</si>
  <si>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</si>
  <si>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</si>
  <si>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</si>
  <si>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</si>
  <si>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</si>
  <si>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</si>
  <si>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</si>
  <si>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</si>
  <si>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</si>
  <si>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</si>
  <si>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</si>
  <si>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</si>
  <si>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</si>
  <si>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</si>
  <si>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</si>
  <si>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</si>
  <si>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</si>
  <si>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</si>
  <si>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</si>
  <si>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</si>
  <si>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</si>
  <si>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</si>
  <si>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</si>
  <si>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</si>
  <si>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</si>
  <si>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</si>
  <si>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</si>
  <si>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</si>
  <si>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</si>
  <si>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</si>
  <si>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</si>
  <si>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</si>
  <si>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</si>
  <si>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</si>
  <si>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</si>
  <si>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</si>
  <si>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</si>
  <si>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</si>
  <si>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</si>
  <si>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</si>
  <si>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</si>
  <si>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</si>
  <si>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</si>
  <si>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</si>
  <si>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</si>
  <si>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</si>
  <si>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</si>
  <si>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</si>
  <si>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</si>
  <si>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</si>
  <si>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</si>
  <si>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</si>
  <si>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</si>
  <si>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</si>
  <si>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</si>
  <si>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</si>
  <si>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</si>
  <si>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</si>
  <si>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</si>
  <si>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</si>
  <si>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</si>
  <si>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</si>
  <si>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</si>
  <si>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</si>
  <si>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</si>
  <si>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</si>
  <si>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</si>
  <si>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</si>
  <si>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</si>
  <si>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</si>
  <si>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</si>
  <si>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</si>
  <si>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</si>
  <si>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</si>
  <si>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</si>
  <si>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</si>
  <si>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</si>
  <si>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</si>
  <si>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</si>
  <si>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</si>
  <si>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</si>
  <si>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</si>
  <si>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</si>
  <si>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</si>
  <si>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</si>
  <si>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</si>
  <si>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</si>
  <si>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</si>
  <si>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</si>
  <si>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</si>
  <si>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</si>
  <si>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</si>
  <si>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</si>
  <si>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</si>
  <si>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</si>
  <si>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</si>
  <si>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</si>
  <si>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</si>
  <si>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</si>
  <si>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</si>
  <si>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</si>
  <si>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</si>
  <si>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</si>
  <si>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</si>
  <si>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</si>
  <si>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</si>
  <si>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</si>
  <si>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</si>
  <si>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</si>
  <si>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</si>
  <si>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</si>
  <si>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</si>
  <si>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</si>
  <si>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</si>
  <si>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</si>
  <si>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</si>
  <si>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</si>
  <si>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</si>
  <si>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</si>
  <si>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</si>
  <si>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</si>
  <si>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</si>
  <si>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</si>
  <si>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</si>
  <si>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</si>
  <si>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</si>
  <si>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</si>
  <si>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</si>
  <si>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</si>
  <si>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</si>
  <si>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</si>
  <si>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</si>
  <si>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</si>
  <si>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</si>
  <si>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</si>
  <si>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</si>
  <si>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</si>
  <si>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</si>
  <si>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</si>
  <si>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</si>
  <si>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</si>
  <si>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</si>
  <si>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</si>
  <si>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</si>
  <si>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</si>
  <si>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</si>
  <si>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</si>
  <si>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</si>
  <si>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</si>
  <si>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</si>
  <si>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</si>
  <si>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</si>
  <si>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</si>
  <si>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</si>
  <si>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</si>
  <si>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</si>
  <si>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</si>
  <si>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</si>
  <si>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</si>
  <si>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</si>
  <si>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</si>
  <si>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</si>
  <si>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</si>
  <si>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</si>
  <si>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</si>
  <si>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</si>
  <si>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</si>
  <si>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</si>
  <si>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</si>
  <si>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</si>
  <si>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</si>
  <si>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</si>
  <si>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</si>
  <si>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</si>
  <si>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</si>
  <si>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</si>
  <si>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</si>
  <si>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</si>
  <si>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</si>
  <si>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</si>
  <si>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</si>
  <si>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</si>
  <si>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</si>
  <si>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</si>
  <si>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</si>
  <si>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</si>
  <si>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</si>
  <si>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</si>
  <si>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</si>
  <si>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</si>
  <si>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</si>
  <si>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</si>
  <si>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</si>
  <si>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</si>
  <si>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</si>
  <si>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</si>
  <si>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</si>
  <si>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</si>
  <si>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</si>
  <si>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</si>
  <si>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</si>
  <si>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</si>
  <si>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</si>
  <si>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</si>
  <si>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</si>
  <si>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</si>
  <si>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</si>
  <si>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</si>
  <si>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</si>
  <si>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</si>
  <si>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</si>
  <si>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</si>
  <si>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</si>
  <si>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</si>
  <si>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</si>
  <si>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</si>
  <si>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</si>
  <si>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</si>
  <si>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</si>
  <si>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</si>
  <si>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</si>
  <si>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</si>
  <si>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</si>
  <si>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</si>
  <si>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</si>
  <si>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</si>
  <si>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</si>
  <si>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</si>
  <si>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</si>
  <si>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</si>
  <si>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</si>
  <si>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</si>
  <si>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</si>
  <si>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</si>
  <si>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</si>
  <si>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</si>
  <si>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</si>
  <si>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</si>
  <si>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</si>
  <si>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</si>
  <si>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</si>
  <si>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</si>
  <si>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</si>
  <si>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</si>
  <si>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</si>
  <si>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</si>
  <si>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</si>
  <si>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</si>
  <si>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</si>
  <si>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</si>
  <si>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</si>
  <si>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</si>
  <si>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</si>
  <si>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</si>
  <si>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</si>
  <si>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</si>
  <si>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</si>
  <si>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</si>
  <si>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</si>
  <si>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</si>
  <si>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</si>
  <si>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</si>
  <si>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</si>
  <si>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</si>
  <si>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</si>
  <si>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</si>
  <si>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</si>
  <si>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</si>
  <si>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</si>
  <si>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</si>
  <si>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</si>
  <si>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</si>
  <si>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</si>
  <si>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</si>
  <si>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</si>
  <si>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</si>
  <si>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</si>
  <si>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</si>
  <si>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</si>
  <si>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</si>
  <si>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</si>
  <si>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</si>
  <si>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</si>
  <si>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</si>
  <si>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</si>
  <si>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</si>
  <si>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</si>
  <si>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</si>
  <si>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</si>
  <si>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</si>
  <si>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</si>
  <si>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</si>
  <si>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</si>
  <si>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</si>
  <si>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</si>
  <si>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</si>
  <si>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</si>
  <si>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</si>
  <si>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</si>
  <si>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</si>
  <si>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</si>
  <si>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</si>
  <si>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</si>
  <si>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</si>
  <si>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</si>
  <si>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</si>
  <si>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</si>
  <si>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</si>
  <si>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</si>
  <si>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</si>
  <si>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</si>
  <si>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</si>
  <si>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</si>
  <si>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</si>
  <si>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</si>
  <si>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</si>
  <si>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</si>
  <si>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</si>
  <si>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</si>
  <si>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</si>
  <si>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</si>
  <si>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</si>
  <si>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</si>
  <si>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</si>
  <si>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</si>
  <si>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</si>
  <si>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</si>
  <si>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</si>
  <si>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</si>
  <si>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</si>
  <si>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</si>
  <si>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</si>
  <si>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</si>
  <si>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</si>
  <si>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</si>
  <si>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</si>
  <si>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</si>
  <si>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</si>
  <si>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</si>
  <si>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</si>
  <si>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</si>
  <si>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</si>
  <si>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</si>
  <si>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</si>
  <si>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</si>
  <si>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</si>
  <si>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</si>
  <si>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</si>
  <si>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</si>
  <si>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</si>
  <si>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</si>
  <si>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</si>
  <si>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</si>
  <si>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</si>
  <si>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</si>
  <si>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</si>
  <si>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</si>
  <si>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</si>
  <si>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</si>
  <si>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</si>
  <si>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</si>
  <si>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</si>
  <si>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</si>
  <si>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</si>
  <si>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</si>
  <si>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</si>
  <si>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</si>
  <si>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</si>
  <si>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</si>
  <si>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</si>
  <si>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</si>
  <si>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</si>
  <si>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</si>
  <si>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</si>
  <si>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</si>
  <si>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</si>
  <si>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</si>
  <si>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</si>
  <si>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</si>
  <si>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</si>
  <si>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</si>
  <si>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</si>
  <si>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</si>
  <si>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</si>
  <si>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</si>
  <si>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</si>
  <si>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</si>
  <si>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</si>
  <si>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</si>
  <si>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</si>
  <si>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</si>
  <si>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</si>
  <si>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</si>
  <si>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</si>
  <si>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</si>
  <si>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</si>
  <si>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</si>
  <si>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</si>
  <si>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</si>
  <si>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</si>
  <si>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</si>
  <si>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</si>
  <si>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</si>
  <si>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</si>
  <si>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</si>
  <si>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</si>
  <si>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</si>
  <si>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</si>
  <si>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</si>
  <si>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</si>
  <si>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</si>
  <si>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</si>
  <si>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</si>
  <si>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</si>
  <si>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</si>
  <si>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</si>
  <si>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</si>
  <si>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</si>
  <si>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</si>
  <si>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</si>
  <si>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</si>
  <si>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</si>
  <si>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</si>
  <si>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</si>
  <si>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</si>
  <si>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</si>
  <si>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</si>
  <si>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</si>
  <si>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</si>
  <si>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</si>
  <si>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</si>
  <si>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</si>
  <si>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</si>
  <si>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</si>
  <si>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</si>
  <si>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</si>
  <si>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</si>
  <si>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</si>
  <si>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</si>
  <si>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</si>
  <si>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</si>
  <si>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</si>
  <si>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</si>
  <si>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</si>
  <si>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</si>
  <si>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</si>
  <si>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</si>
  <si>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</si>
  <si>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</si>
  <si>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</si>
  <si>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</si>
  <si>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</si>
  <si>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</si>
  <si>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</si>
  <si>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</si>
  <si>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</si>
  <si>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</si>
  <si>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</si>
  <si>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</si>
  <si>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</si>
  <si>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</si>
  <si>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</si>
  <si>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</si>
  <si>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</si>
  <si>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</si>
  <si>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</si>
  <si>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</si>
  <si>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</si>
  <si>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</si>
  <si>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</si>
  <si>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</si>
  <si>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</si>
  <si>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</si>
  <si>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</si>
  <si>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</si>
  <si>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</si>
  <si>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</si>
  <si>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</si>
  <si>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</si>
  <si>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</si>
  <si>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</si>
  <si>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</si>
  <si>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</si>
  <si>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</si>
  <si>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</si>
  <si>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</si>
  <si>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</si>
  <si>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</si>
  <si>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</si>
  <si>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</si>
  <si>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</si>
  <si>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</si>
  <si>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</si>
  <si>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</si>
  <si>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</si>
  <si>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</si>
  <si>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</si>
  <si>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</si>
  <si>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</si>
  <si>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</si>
  <si>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</si>
  <si>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</si>
  <si>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</si>
  <si>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</si>
  <si>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</si>
  <si>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</si>
  <si>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</si>
  <si>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</si>
  <si>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</si>
  <si>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</si>
  <si>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</si>
  <si>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</si>
  <si>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</si>
  <si>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</si>
  <si>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</si>
  <si>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</si>
  <si>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</si>
  <si>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</si>
  <si>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</si>
  <si>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</si>
  <si>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</si>
  <si>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</si>
  <si>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</si>
  <si>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</si>
  <si>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</si>
  <si>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</si>
  <si>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</si>
  <si>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</si>
  <si>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</si>
  <si>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</si>
  <si>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</si>
  <si>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</si>
  <si>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</si>
  <si>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</si>
  <si>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</si>
  <si>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</si>
  <si>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</si>
  <si>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</si>
  <si>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</si>
  <si>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</si>
  <si>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</si>
  <si>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</si>
  <si>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</si>
  <si>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</si>
  <si>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</si>
  <si>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</si>
  <si>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</si>
  <si>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</si>
  <si>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</si>
  <si>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</si>
  <si>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</si>
  <si>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</si>
  <si>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</si>
  <si>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</si>
  <si>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</si>
  <si>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</si>
  <si>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</si>
  <si>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</si>
  <si>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</si>
  <si>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</si>
  <si>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</si>
  <si>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</si>
  <si>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</si>
  <si>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</si>
  <si>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</si>
  <si>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</si>
  <si>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</si>
  <si>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</si>
  <si>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</si>
  <si>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</si>
  <si>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</si>
  <si>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</si>
  <si>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</si>
  <si>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</si>
  <si>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</si>
  <si>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</si>
  <si>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</si>
  <si>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</si>
  <si>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</si>
  <si>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</si>
  <si>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</si>
  <si>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</si>
  <si>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</si>
  <si>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</si>
  <si>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</si>
  <si>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</si>
  <si>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</si>
  <si>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</si>
  <si>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</si>
  <si>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</si>
  <si>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</si>
  <si>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</si>
  <si>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</si>
  <si>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</si>
  <si>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</si>
  <si>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</si>
  <si>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</si>
  <si>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</si>
  <si>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</si>
  <si>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</si>
  <si>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</si>
  <si>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</si>
  <si>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</si>
  <si>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</si>
  <si>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</si>
  <si>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</si>
  <si>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</si>
  <si>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</si>
  <si>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</si>
  <si>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</si>
  <si>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</si>
  <si>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</si>
  <si>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</si>
  <si>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</si>
  <si>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</si>
  <si>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</si>
  <si>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</si>
  <si>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</si>
  <si>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</si>
  <si>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</si>
  <si>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</si>
  <si>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</si>
  <si>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</si>
  <si>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</si>
  <si>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</si>
  <si>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</si>
  <si>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</si>
  <si>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</si>
  <si>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</si>
  <si>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</si>
  <si>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</si>
  <si>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</si>
  <si>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</si>
  <si>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</si>
  <si>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</si>
  <si>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</si>
  <si>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</si>
  <si>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</si>
  <si>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</si>
  <si>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</si>
  <si>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</si>
  <si>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</si>
  <si>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</si>
  <si>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</si>
  <si>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</si>
  <si>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</si>
  <si>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</si>
  <si>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</si>
  <si>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</si>
  <si>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</si>
  <si>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</si>
  <si>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</si>
  <si>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</si>
  <si>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</si>
  <si>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</si>
  <si>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</si>
  <si>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</si>
  <si>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</si>
  <si>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</si>
  <si>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</si>
  <si>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</si>
  <si>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</si>
  <si>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</si>
  <si>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</si>
  <si>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</si>
  <si>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</si>
  <si>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</si>
  <si>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</si>
  <si>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</si>
  <si>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</si>
  <si>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</si>
  <si>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</si>
  <si>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</si>
  <si>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</si>
  <si>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</si>
  <si>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</si>
  <si>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</si>
  <si>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</si>
  <si>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</si>
  <si>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</si>
  <si>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</si>
  <si>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</si>
  <si>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</si>
  <si>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</si>
  <si>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</si>
  <si>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</si>
  <si>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</si>
  <si>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</si>
  <si>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</si>
  <si>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</si>
  <si>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</si>
  <si>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</si>
  <si>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</si>
  <si>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</si>
  <si>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</si>
  <si>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</si>
  <si>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</si>
  <si>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</si>
  <si>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</si>
  <si>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</si>
  <si>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</si>
  <si>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</si>
  <si>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</si>
  <si>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</si>
  <si>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</si>
  <si>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</si>
  <si>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</si>
  <si>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</si>
  <si>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</si>
  <si>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</si>
  <si>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</si>
  <si>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</si>
  <si>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</si>
  <si>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</si>
  <si>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</si>
  <si>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</si>
  <si>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</si>
  <si>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</si>
  <si>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</si>
  <si>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</si>
  <si>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</si>
  <si>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</si>
  <si>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</si>
  <si>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</si>
  <si>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</si>
  <si>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</si>
  <si>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</si>
  <si>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</si>
  <si>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</si>
  <si>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</si>
  <si>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</si>
  <si>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</si>
  <si>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</si>
  <si>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</si>
  <si>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</si>
  <si>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</si>
  <si>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</si>
  <si>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</si>
  <si>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</si>
  <si>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</si>
  <si>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</si>
  <si>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</si>
  <si>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</si>
  <si>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</si>
  <si>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</si>
  <si>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</si>
  <si>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</si>
  <si>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</si>
  <si>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</si>
  <si>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</si>
  <si>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</si>
  <si>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</si>
  <si>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</si>
  <si>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</si>
  <si>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</si>
  <si>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</si>
  <si>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</si>
  <si>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</si>
  <si>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</si>
  <si>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</si>
  <si>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</si>
  <si>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</si>
  <si>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</si>
  <si>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</si>
  <si>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</si>
  <si>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</si>
  <si>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</si>
  <si>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</si>
  <si>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</si>
  <si>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</si>
  <si>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</si>
  <si>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</si>
  <si>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</si>
  <si>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</si>
  <si>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</si>
  <si>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</si>
  <si>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</si>
  <si>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</si>
  <si>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</si>
  <si>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</si>
  <si>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</si>
  <si>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</si>
  <si>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</si>
  <si>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</si>
  <si>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</si>
  <si>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</si>
  <si>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</si>
  <si>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</si>
  <si>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</si>
  <si>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</si>
  <si>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</si>
  <si>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</si>
  <si>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</si>
  <si>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</si>
  <si>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</si>
  <si>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</si>
  <si>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</si>
  <si>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</si>
  <si>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</si>
  <si>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</si>
  <si>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</si>
  <si>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</si>
  <si>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</si>
  <si>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</si>
  <si>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</si>
  <si>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</si>
  <si>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</si>
  <si>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</si>
  <si>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</si>
  <si>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</si>
  <si>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</si>
  <si>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</si>
  <si>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</si>
  <si>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</si>
  <si>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</si>
  <si>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</si>
  <si>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</si>
  <si>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</si>
  <si>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</si>
  <si>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</si>
  <si>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</si>
  <si>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</si>
  <si>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</si>
  <si>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</si>
  <si>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</si>
  <si>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</si>
  <si>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</si>
  <si>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</si>
  <si>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</si>
  <si>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</si>
  <si>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</si>
  <si>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</si>
  <si>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</si>
  <si>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</si>
  <si>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</si>
  <si>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</si>
  <si>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</si>
  <si>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</si>
  <si>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</si>
  <si>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</si>
  <si>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</si>
  <si>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</si>
  <si>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</si>
  <si>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</si>
  <si>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</si>
  <si>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</si>
  <si>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</si>
  <si>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</si>
  <si>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</si>
  <si>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</si>
  <si>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</si>
  <si>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</si>
  <si>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</si>
  <si>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</si>
  <si>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</si>
  <si>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</si>
  <si>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</si>
  <si>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</si>
  <si>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</si>
  <si>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</si>
  <si>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</si>
  <si>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</si>
  <si>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</si>
  <si>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</si>
  <si>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</si>
  <si>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</si>
  <si>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</si>
  <si>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</si>
  <si>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</si>
  <si>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</si>
  <si>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</si>
  <si>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</si>
  <si>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</si>
  <si>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</si>
  <si>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</si>
  <si>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</si>
  <si>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</si>
  <si>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</si>
  <si>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</si>
  <si>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</si>
  <si>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</si>
  <si>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</si>
  <si>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</si>
  <si>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</si>
  <si>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</si>
  <si>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</si>
  <si>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</si>
  <si>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</si>
  <si>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</si>
  <si>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</si>
  <si>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</si>
  <si>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</si>
  <si>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</si>
  <si>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</si>
  <si>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</si>
  <si>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</si>
  <si>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</si>
  <si>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</si>
  <si>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</si>
  <si>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</si>
  <si>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</si>
  <si>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</si>
  <si>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</si>
  <si>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</si>
  <si>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</si>
  <si>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</si>
  <si>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</si>
  <si>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</si>
  <si>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</si>
  <si>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</si>
  <si>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</si>
  <si>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</si>
  <si>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</si>
  <si>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</si>
  <si>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</si>
  <si>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</si>
  <si>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</si>
  <si>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</si>
  <si>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</si>
  <si>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</si>
  <si>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</si>
  <si>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</si>
  <si>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</si>
  <si>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</si>
  <si>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</si>
  <si>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</si>
  <si>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</si>
  <si>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</si>
  <si>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</si>
  <si>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</si>
  <si>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</si>
  <si>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</si>
  <si>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</si>
  <si>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</si>
  <si>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</si>
  <si>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</si>
  <si>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</si>
  <si>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</si>
  <si>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</si>
  <si>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</si>
  <si>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</si>
  <si>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</si>
  <si>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</si>
  <si>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</si>
  <si>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</si>
  <si>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</si>
  <si>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</si>
  <si>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</si>
  <si>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</si>
  <si>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</si>
  <si>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</si>
  <si>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</si>
  <si>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</si>
  <si>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</si>
  <si>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</si>
  <si>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</si>
  <si>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</si>
  <si>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</si>
  <si>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</si>
  <si>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</si>
  <si>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</si>
  <si>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</si>
  <si>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</si>
  <si>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</si>
  <si>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</si>
  <si>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</si>
  <si>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</si>
  <si>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</si>
  <si>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</si>
  <si>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</si>
  <si>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</si>
  <si>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</si>
  <si>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</si>
  <si>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</si>
  <si>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</si>
  <si>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</si>
  <si>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</si>
  <si>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</si>
  <si>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</si>
  <si>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</si>
  <si>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</si>
  <si>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</si>
  <si>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</si>
  <si>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</si>
  <si>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</si>
  <si>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</si>
  <si>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</si>
  <si>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</si>
  <si>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</si>
  <si>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</si>
  <si>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</si>
  <si>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</si>
  <si>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</si>
  <si>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</si>
  <si>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</si>
  <si>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</si>
  <si>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</si>
  <si>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</si>
  <si>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</si>
  <si>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</si>
  <si>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</si>
  <si>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</si>
  <si>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</si>
  <si>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</si>
  <si>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</si>
  <si>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</si>
  <si>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</si>
  <si>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</si>
  <si>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</si>
  <si>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</si>
  <si>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</si>
  <si>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</si>
  <si>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</si>
  <si>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</si>
  <si>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</si>
  <si>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</si>
  <si>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</si>
  <si>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</si>
  <si>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</si>
  <si>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</si>
  <si>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</si>
  <si>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</si>
  <si>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</si>
  <si>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</si>
  <si>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</si>
  <si>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</si>
  <si>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</si>
  <si>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</si>
  <si>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</si>
  <si>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</si>
  <si>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</si>
  <si>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</si>
  <si>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</si>
  <si>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</si>
  <si>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</si>
  <si>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</si>
  <si>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</si>
  <si>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</si>
  <si>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</si>
  <si>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</si>
  <si>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</si>
  <si>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</si>
  <si>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</si>
  <si>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</si>
  <si>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</si>
  <si>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</si>
  <si>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</si>
  <si>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</si>
  <si>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</si>
  <si>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</si>
  <si>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</si>
  <si>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</si>
  <si>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</si>
  <si>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</si>
  <si>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</si>
  <si>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</si>
  <si>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</si>
  <si>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</si>
  <si>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</si>
  <si>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</si>
  <si>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</si>
  <si>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</si>
  <si>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</si>
  <si>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</si>
  <si>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</si>
  <si>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</si>
  <si>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</si>
  <si>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</si>
  <si>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</si>
  <si>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</si>
  <si>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</si>
  <si>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</si>
  <si>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</si>
  <si>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</si>
  <si>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</si>
  <si>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</si>
  <si>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</si>
  <si>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</si>
  <si>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</si>
  <si>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</si>
  <si>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</si>
  <si>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</si>
  <si>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</si>
  <si>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</si>
  <si>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</si>
  <si>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</si>
  <si>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</si>
  <si>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</si>
  <si>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</si>
  <si>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</si>
  <si>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</si>
  <si>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</si>
  <si>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</si>
  <si>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</si>
  <si>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</si>
  <si>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</si>
  <si>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</si>
  <si>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</si>
  <si>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</si>
  <si>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</si>
  <si>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</si>
  <si>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</si>
  <si>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</si>
  <si>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</si>
  <si>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</si>
  <si>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</si>
  <si>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</si>
  <si>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</si>
  <si>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</si>
  <si>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</si>
  <si>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</si>
  <si>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</si>
  <si>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</si>
  <si>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</si>
  <si>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</si>
  <si>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</si>
  <si>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</si>
  <si>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</si>
  <si>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</si>
  <si>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</si>
  <si>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</si>
  <si>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</si>
  <si>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</si>
  <si>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</si>
  <si>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</si>
  <si>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</si>
  <si>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</si>
  <si>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</si>
  <si>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</si>
  <si>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</si>
  <si>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</si>
  <si>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</si>
  <si>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</si>
  <si>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</si>
  <si>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</si>
  <si>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</si>
  <si>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</si>
  <si>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</si>
  <si>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</si>
  <si>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</si>
  <si>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</si>
  <si>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</si>
  <si>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</si>
  <si>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</si>
  <si>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</si>
  <si>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</si>
  <si>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</si>
  <si>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</si>
  <si>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</si>
  <si>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</si>
  <si>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</si>
  <si>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</si>
  <si>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</si>
  <si>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</si>
  <si>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</si>
  <si>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</si>
  <si>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</si>
  <si>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</si>
  <si>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</si>
  <si>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</si>
  <si>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</si>
  <si>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</si>
  <si>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</si>
  <si>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</si>
  <si>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</si>
  <si>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</si>
  <si>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</si>
  <si>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</si>
  <si>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</si>
  <si>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</si>
  <si>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</si>
  <si>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</si>
  <si>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</si>
  <si>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</si>
  <si>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</si>
  <si>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</si>
  <si>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</si>
  <si>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</si>
  <si>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</si>
  <si>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</si>
  <si>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</si>
  <si>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</si>
  <si>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</si>
  <si>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</si>
  <si>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</si>
  <si>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</si>
  <si>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</si>
  <si>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</si>
  <si>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</si>
  <si>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</si>
  <si>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</si>
  <si>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</si>
  <si>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</si>
  <si>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</si>
  <si>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</si>
  <si>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</si>
  <si>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</si>
  <si>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</si>
  <si>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</si>
  <si>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</si>
  <si>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</si>
  <si>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</si>
  <si>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</si>
  <si>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</si>
  <si>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</si>
  <si>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</si>
  <si>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</si>
  <si>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</si>
  <si>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</si>
  <si>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</si>
  <si>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</si>
  <si>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</si>
  <si>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</si>
  <si>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</si>
  <si>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</si>
  <si>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</si>
  <si>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</si>
  <si>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</si>
  <si>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</si>
  <si>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</si>
  <si>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</si>
  <si>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</si>
  <si>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</si>
  <si>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</si>
  <si>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</si>
  <si>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</si>
  <si>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</si>
  <si>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</si>
  <si>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</si>
  <si>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</si>
  <si>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</si>
  <si>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</si>
  <si>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</si>
  <si>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</si>
  <si>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</si>
  <si>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</si>
  <si>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</si>
  <si>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</si>
  <si>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</si>
  <si>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</si>
  <si>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</si>
  <si>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</si>
  <si>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</si>
  <si>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</si>
  <si>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</si>
  <si>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</si>
  <si>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</si>
  <si>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</si>
  <si>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</si>
  <si>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</si>
  <si>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</si>
  <si>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</si>
  <si>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</si>
  <si>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</si>
  <si>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</si>
  <si>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</si>
  <si>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</si>
  <si>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</si>
  <si>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</si>
  <si>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</si>
  <si>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</si>
  <si>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</si>
  <si>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</si>
  <si>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</si>
  <si>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</si>
  <si>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</si>
  <si>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</si>
  <si>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</si>
  <si>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</si>
  <si>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</si>
  <si>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</si>
  <si>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</si>
  <si>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</si>
  <si>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</si>
  <si>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</si>
  <si>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</si>
  <si>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</si>
  <si>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</si>
  <si>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</si>
  <si>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</si>
  <si>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</si>
  <si>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</si>
  <si>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</si>
  <si>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</si>
  <si>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</si>
  <si>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</si>
  <si>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</si>
  <si>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</si>
  <si>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</si>
  <si>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</si>
  <si>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</si>
  <si>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</si>
  <si>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</si>
  <si>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</si>
  <si>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</si>
  <si>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</si>
  <si>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</si>
  <si>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</si>
  <si>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</si>
  <si>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</si>
  <si>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</si>
  <si>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</si>
  <si>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</si>
  <si>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</si>
  <si>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</si>
  <si>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</si>
  <si>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</si>
  <si>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</si>
  <si>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</si>
  <si>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</si>
  <si>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</si>
  <si>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</si>
  <si>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</si>
  <si>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</si>
  <si>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</si>
  <si>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</si>
  <si>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</si>
  <si>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</si>
  <si>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</si>
  <si>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</si>
  <si>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</si>
  <si>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</si>
  <si>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</si>
  <si>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</si>
  <si>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</si>
  <si>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</si>
  <si>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</si>
  <si>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</si>
  <si>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</si>
  <si>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</si>
  <si>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</si>
  <si>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</si>
  <si>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</si>
  <si>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</si>
  <si>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</si>
  <si>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</si>
  <si>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</si>
  <si>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</si>
  <si>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</si>
  <si>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</si>
  <si>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</si>
  <si>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</si>
  <si>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</si>
  <si>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</si>
  <si>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</si>
  <si>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</si>
  <si>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</si>
  <si>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</si>
  <si>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</si>
  <si>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</si>
  <si>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</si>
  <si>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</si>
  <si>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</si>
  <si>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</si>
  <si>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</si>
  <si>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</si>
  <si>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</si>
  <si>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</si>
  <si>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</si>
  <si>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</si>
  <si>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</si>
  <si>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</si>
  <si>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</si>
  <si>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</si>
  <si>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</si>
  <si>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</si>
  <si>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</si>
  <si>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</si>
  <si>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</si>
  <si>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</si>
  <si>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</si>
  <si>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</si>
  <si>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</si>
  <si>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</si>
  <si>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</si>
  <si>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</si>
  <si>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</si>
  <si>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</si>
  <si>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</si>
  <si>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</si>
  <si>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</si>
  <si>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</si>
  <si>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</si>
  <si>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</si>
  <si>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</si>
  <si>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</si>
  <si>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</si>
  <si>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</si>
  <si>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</si>
  <si>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</si>
  <si>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</si>
  <si>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</si>
  <si>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</si>
  <si>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</si>
  <si>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</si>
  <si>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</si>
  <si>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</si>
  <si>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</si>
  <si>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</si>
  <si>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</si>
  <si>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</si>
  <si>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</si>
  <si>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</si>
  <si>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</si>
  <si>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</si>
  <si>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</si>
  <si>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</si>
  <si>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</si>
  <si>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</si>
  <si>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</si>
  <si>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</si>
  <si>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</si>
  <si>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</si>
  <si>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</si>
  <si>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</si>
  <si>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</si>
  <si>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</si>
  <si>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</si>
  <si>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</si>
  <si>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</si>
  <si>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</si>
  <si>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</si>
  <si>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</si>
  <si>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</si>
  <si>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</si>
  <si>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</si>
  <si>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</si>
  <si>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</si>
  <si>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</si>
  <si>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</si>
  <si>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</si>
  <si>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</si>
  <si>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</si>
  <si>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</si>
  <si>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</si>
  <si>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</si>
  <si>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</si>
  <si>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</si>
  <si>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</si>
  <si>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</si>
  <si>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</si>
  <si>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</si>
  <si>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</si>
  <si>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</si>
  <si>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</si>
  <si>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</si>
  <si>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</si>
  <si>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</si>
  <si>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</si>
  <si>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</si>
  <si>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</si>
  <si>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</si>
  <si>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</si>
  <si>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</si>
  <si>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</si>
  <si>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</si>
  <si>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</si>
  <si>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</si>
  <si>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</si>
  <si>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</si>
  <si>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</si>
  <si>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</si>
  <si>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</si>
  <si>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</si>
  <si>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</si>
  <si>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</si>
  <si>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</si>
  <si>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</si>
  <si>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</si>
  <si>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</si>
  <si>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</si>
  <si>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</si>
  <si>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</si>
  <si>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</si>
  <si>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</si>
  <si>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</si>
  <si>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</si>
  <si>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</si>
  <si>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</si>
  <si>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</si>
  <si>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</si>
  <si>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</si>
  <si>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</si>
  <si>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</si>
  <si>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</si>
  <si>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</si>
  <si>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</si>
  <si>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</si>
  <si>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</si>
  <si>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</si>
  <si>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</si>
  <si>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</si>
  <si>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</si>
  <si>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</si>
  <si>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</si>
  <si>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</si>
  <si>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</si>
  <si>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</si>
  <si>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</si>
  <si>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</si>
  <si>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</si>
  <si>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</si>
  <si>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</si>
  <si>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</si>
  <si>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</si>
  <si>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</si>
  <si>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</si>
  <si>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</si>
  <si>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</si>
  <si>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</si>
  <si>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</si>
  <si>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</si>
  <si>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</si>
  <si>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</si>
  <si>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</si>
  <si>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</si>
  <si>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</si>
  <si>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</si>
  <si>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</si>
  <si>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</si>
  <si>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</si>
  <si>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</si>
  <si>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</si>
  <si>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</si>
  <si>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</si>
  <si>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</si>
  <si>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</si>
  <si>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</si>
  <si>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</si>
  <si>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</si>
  <si>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</si>
  <si>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</si>
  <si>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</si>
  <si>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</si>
  <si>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</si>
  <si>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</si>
  <si>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</si>
  <si>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</si>
  <si>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</si>
  <si>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</si>
  <si>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</si>
  <si>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</si>
  <si>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</si>
  <si>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</si>
  <si>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</si>
  <si>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</si>
  <si>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</si>
  <si>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</si>
  <si>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</si>
  <si>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</si>
  <si>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</si>
  <si>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</si>
  <si>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</si>
  <si>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</si>
  <si>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</si>
  <si>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</si>
  <si>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</si>
  <si>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</si>
  <si>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</si>
  <si>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</si>
  <si>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</si>
  <si>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</si>
  <si>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</si>
  <si>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</si>
  <si>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</si>
  <si>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</si>
  <si>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</si>
  <si>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</si>
  <si>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</si>
  <si>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</si>
  <si>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</si>
  <si>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</si>
  <si>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</si>
  <si>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</si>
  <si>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</si>
  <si>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</si>
  <si>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</si>
  <si>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</si>
  <si>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</si>
  <si>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</si>
  <si>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</si>
  <si>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</si>
  <si>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</si>
  <si>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</si>
  <si>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</si>
  <si>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</si>
  <si>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</si>
  <si>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</si>
  <si>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</si>
  <si>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</si>
  <si>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</si>
  <si>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</si>
  <si>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</si>
  <si>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</si>
  <si>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</si>
  <si>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</si>
  <si>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</si>
  <si>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</si>
  <si>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</si>
  <si>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</si>
  <si>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</si>
  <si>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</si>
  <si>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</si>
  <si>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</si>
  <si>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</si>
  <si>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</si>
  <si>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</si>
  <si>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</si>
  <si>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</si>
  <si>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</si>
  <si>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</si>
  <si>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</si>
  <si>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</si>
  <si>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</si>
  <si>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</si>
  <si>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</si>
  <si>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</si>
  <si>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</si>
  <si>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</si>
  <si>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</si>
  <si>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</si>
  <si>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</si>
  <si>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</si>
  <si>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</si>
  <si>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</si>
  <si>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</si>
  <si>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</si>
  <si>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</si>
  <si>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</si>
  <si>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</si>
  <si>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</si>
  <si>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</si>
  <si>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</si>
  <si>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</si>
  <si>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</si>
  <si>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</si>
  <si>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</si>
  <si>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</si>
  <si>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</si>
  <si>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</si>
  <si>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</si>
  <si>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</si>
  <si>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</si>
  <si>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</si>
  <si>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</si>
  <si>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</si>
  <si>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</si>
  <si>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</si>
  <si>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</si>
  <si>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</si>
  <si>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</si>
  <si>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</si>
  <si>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</si>
  <si>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</si>
  <si>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</si>
  <si>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</si>
  <si>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</si>
  <si>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</si>
  <si>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</si>
  <si>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</si>
  <si>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</si>
  <si>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</si>
  <si>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</si>
  <si>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</si>
  <si>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</si>
  <si>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</si>
  <si>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</si>
  <si>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</si>
  <si>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</si>
  <si>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</si>
  <si>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</si>
  <si>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</si>
  <si>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</si>
  <si>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</si>
  <si>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</si>
  <si>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</si>
  <si>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</si>
  <si>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</si>
  <si>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</si>
  <si>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</si>
  <si>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</si>
  <si>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</si>
  <si>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</si>
  <si>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</si>
  <si>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</si>
  <si>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</si>
  <si>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</si>
  <si>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</si>
  <si>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</si>
  <si>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</si>
  <si>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</si>
  <si>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</si>
  <si>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</si>
  <si>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</si>
  <si>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</si>
  <si>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</si>
  <si>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</si>
  <si>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</si>
  <si>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</si>
  <si>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</si>
  <si>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</si>
  <si>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</si>
  <si>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</si>
  <si>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</si>
  <si>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</si>
  <si>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</si>
  <si>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</si>
  <si>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</si>
  <si>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</si>
  <si>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</si>
  <si>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</si>
  <si>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</si>
  <si>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</si>
  <si>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</si>
  <si>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</si>
  <si>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</si>
  <si>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</si>
  <si>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</si>
  <si>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</si>
  <si>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</si>
  <si>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</si>
  <si>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</si>
  <si>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</si>
  <si>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</si>
  <si>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</si>
  <si>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</si>
  <si>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</si>
  <si>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</si>
  <si>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</si>
  <si>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</si>
  <si>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</si>
  <si>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</si>
  <si>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</si>
  <si>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</si>
  <si>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</si>
  <si>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</si>
  <si>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</si>
  <si>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</si>
  <si>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</si>
  <si>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</si>
  <si>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</si>
  <si>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</si>
  <si>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</si>
  <si>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</si>
  <si>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</si>
  <si>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</si>
  <si>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</si>
  <si>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</si>
  <si>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</si>
  <si>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</si>
  <si>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</si>
  <si>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</si>
  <si>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</si>
  <si>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</si>
  <si>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</si>
  <si>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</si>
  <si>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</si>
  <si>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</si>
  <si>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</si>
  <si>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</si>
  <si>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</si>
  <si>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</si>
  <si>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</si>
  <si>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</si>
  <si>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</si>
  <si>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</si>
  <si>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</si>
  <si>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</si>
  <si>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</si>
  <si>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</si>
  <si>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</si>
  <si>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</si>
  <si>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</si>
  <si>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</si>
  <si>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</si>
  <si>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</si>
  <si>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</si>
  <si>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</si>
  <si>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</si>
  <si>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</si>
  <si>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</si>
  <si>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</si>
  <si>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</si>
  <si>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</si>
  <si>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</si>
  <si>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</si>
  <si>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</si>
  <si>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</si>
  <si>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</si>
  <si>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</si>
  <si>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</si>
  <si>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</si>
  <si>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</si>
  <si>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</si>
  <si>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</si>
  <si>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</si>
  <si>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</si>
  <si>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</si>
  <si>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</si>
  <si>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</si>
  <si>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</si>
  <si>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</si>
  <si>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</si>
  <si>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</si>
  <si>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</si>
  <si>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</si>
  <si>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</si>
  <si>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</si>
  <si>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</si>
  <si>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</si>
  <si>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</si>
  <si>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</si>
  <si>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</si>
  <si>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</si>
  <si>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</si>
  <si>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</si>
  <si>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</si>
  <si>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</si>
  <si>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</si>
  <si>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</si>
  <si>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</si>
  <si>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</si>
  <si>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</si>
  <si>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</si>
  <si>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</si>
  <si>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</si>
  <si>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</si>
  <si>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</si>
  <si>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</si>
  <si>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</si>
  <si>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</si>
  <si>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</si>
  <si>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</si>
  <si>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</si>
  <si>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</si>
  <si>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</si>
  <si>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</si>
  <si>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</si>
  <si>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</si>
  <si>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</si>
  <si>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</si>
  <si>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</si>
  <si>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</si>
  <si>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</si>
  <si>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</si>
  <si>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</si>
  <si>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</si>
  <si>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</si>
  <si>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</si>
  <si>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</si>
  <si>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</si>
  <si>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</si>
  <si>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</si>
  <si>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</si>
  <si>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</si>
  <si>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</si>
  <si>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</si>
  <si>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</si>
  <si>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</si>
  <si>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</si>
  <si>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</si>
  <si>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</si>
  <si>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</si>
  <si>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</si>
  <si>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</si>
  <si>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</si>
  <si>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</si>
  <si>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</si>
  <si>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</si>
  <si>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</si>
  <si>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</si>
  <si>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</si>
  <si>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</si>
  <si>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</si>
  <si>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</si>
  <si>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</si>
  <si>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</si>
  <si>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</si>
  <si>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</si>
  <si>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</si>
  <si>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</si>
  <si>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</si>
  <si>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</si>
  <si>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</si>
  <si>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</si>
  <si>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</si>
  <si>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</si>
  <si>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</si>
  <si>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</si>
  <si>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</si>
  <si>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</si>
  <si>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</si>
  <si>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</si>
  <si>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</si>
  <si>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</si>
  <si>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</si>
  <si>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</si>
  <si>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</si>
  <si>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</si>
  <si>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</si>
  <si>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</si>
  <si>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</si>
  <si>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</si>
  <si>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</si>
  <si>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</si>
  <si>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</si>
  <si>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</si>
  <si>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</si>
  <si>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</si>
  <si>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</si>
  <si>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</si>
  <si>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</si>
  <si>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</si>
  <si>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</si>
  <si>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</si>
  <si>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</si>
  <si>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</si>
  <si>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</si>
  <si>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</si>
  <si>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</si>
  <si>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</si>
  <si>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</si>
  <si>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</si>
  <si>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</si>
  <si>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</si>
  <si>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</si>
  <si>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</si>
  <si>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</si>
  <si>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</si>
  <si>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</si>
  <si>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</si>
  <si>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</si>
  <si>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</si>
  <si>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</si>
  <si>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</si>
  <si>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</si>
  <si>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</si>
  <si>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</si>
  <si>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</si>
  <si>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</si>
  <si>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</si>
  <si>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</si>
  <si>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</si>
  <si>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</si>
  <si>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</si>
  <si>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</si>
  <si>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</si>
  <si>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</si>
  <si>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</si>
  <si>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</si>
  <si>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</si>
  <si>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</si>
  <si>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</si>
  <si>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</si>
  <si>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</si>
  <si>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</si>
  <si>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</si>
  <si>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</si>
  <si>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</si>
  <si>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</si>
  <si>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</si>
  <si>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</si>
  <si>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</si>
  <si>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</si>
  <si>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</si>
  <si>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</si>
  <si>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</si>
  <si>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</si>
  <si>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</si>
  <si>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</si>
  <si>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</si>
  <si>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</si>
  <si>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</si>
  <si>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</si>
  <si>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</si>
  <si>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</si>
  <si>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</si>
  <si>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</si>
  <si>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</si>
  <si>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</si>
  <si>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</si>
  <si>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</si>
  <si>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</si>
  <si>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</si>
  <si>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</si>
  <si>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</si>
  <si>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</si>
  <si>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</si>
  <si>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</si>
  <si>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</si>
  <si>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</si>
  <si>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</si>
  <si>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</si>
  <si>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</si>
  <si>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</si>
  <si>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</si>
  <si>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</si>
  <si>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</si>
  <si>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</si>
  <si>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</si>
  <si>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</si>
  <si>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</si>
  <si>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</si>
  <si>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</si>
  <si>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</si>
  <si>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</si>
  <si>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</si>
  <si>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</si>
  <si>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</si>
  <si>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</si>
  <si>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</si>
  <si>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</si>
  <si>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</si>
  <si>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</si>
  <si>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</si>
  <si>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</si>
  <si>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</si>
  <si>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</si>
  <si>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</si>
  <si>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</si>
  <si>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</si>
  <si>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</si>
  <si>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</si>
  <si>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</si>
  <si>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</si>
  <si>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</si>
  <si>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</si>
  <si>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</si>
  <si>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</si>
  <si>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</si>
  <si>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</si>
  <si>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</si>
  <si>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</si>
  <si>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</si>
  <si>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</si>
  <si>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</si>
  <si>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</si>
  <si>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</si>
  <si>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</si>
  <si>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</si>
  <si>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</si>
  <si>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</si>
  <si>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</si>
  <si>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</si>
  <si>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</si>
  <si>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</si>
  <si>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</si>
  <si>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</si>
  <si>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</si>
  <si>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</si>
  <si>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</si>
  <si>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</si>
  <si>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</si>
  <si>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</si>
  <si>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</si>
  <si>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</si>
  <si>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</si>
  <si>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</si>
  <si>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</si>
  <si>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</si>
  <si>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</si>
  <si>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</si>
  <si>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</si>
  <si>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</si>
  <si>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</si>
  <si>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</si>
  <si>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</si>
  <si>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</si>
  <si>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</si>
  <si>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</si>
  <si>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</si>
  <si>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</si>
  <si>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</si>
  <si>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</si>
  <si>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</si>
  <si>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</si>
  <si>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</si>
  <si>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</si>
  <si>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</si>
  <si>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</si>
  <si>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</si>
  <si>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</si>
  <si>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</si>
  <si>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</si>
  <si>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</si>
  <si>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</si>
  <si>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</si>
  <si>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</si>
  <si>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</si>
  <si>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</si>
  <si>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</si>
  <si>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</si>
  <si>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</si>
  <si>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</si>
  <si>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</si>
  <si>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</si>
  <si>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</si>
  <si>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</si>
  <si>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</si>
  <si>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</si>
  <si>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</si>
  <si>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</si>
  <si>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</si>
  <si>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</si>
  <si>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</si>
  <si>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</si>
  <si>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</si>
  <si>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</si>
  <si>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</si>
  <si>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</si>
  <si>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</si>
  <si>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</si>
  <si>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</si>
  <si>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</si>
  <si>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</si>
  <si>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</si>
  <si>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</si>
  <si>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</si>
  <si>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</si>
  <si>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</si>
  <si>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</si>
  <si>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</si>
  <si>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</si>
  <si>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</si>
  <si>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</si>
  <si>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</si>
  <si>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</si>
  <si>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</si>
  <si>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</si>
  <si>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</si>
  <si>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</si>
  <si>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</si>
  <si>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</si>
  <si>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</si>
  <si>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</si>
  <si>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</si>
  <si>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</si>
  <si>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</si>
  <si>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</si>
  <si>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</si>
  <si>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</si>
  <si>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</si>
  <si>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</si>
  <si>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</si>
  <si>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</si>
  <si>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</si>
  <si>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</si>
  <si>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</si>
  <si>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</si>
  <si>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</si>
  <si>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</si>
  <si>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</si>
  <si>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</si>
  <si>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</si>
  <si>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</si>
  <si>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</si>
  <si>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</si>
  <si>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</si>
  <si>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</si>
  <si>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</si>
  <si>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</si>
  <si>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</si>
  <si>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</si>
  <si>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</si>
  <si>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</si>
  <si>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</si>
  <si>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</si>
  <si>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</si>
  <si>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</si>
  <si>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</si>
  <si>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</si>
  <si>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</si>
  <si>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</si>
  <si>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</si>
  <si>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</si>
  <si>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</si>
  <si>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</si>
  <si>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</si>
  <si>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</si>
  <si>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</si>
  <si>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</si>
  <si>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</si>
  <si>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</si>
  <si>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</si>
  <si>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</si>
  <si>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</si>
  <si>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</si>
  <si>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</si>
  <si>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</si>
  <si>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</si>
  <si>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</si>
  <si>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</si>
  <si>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</si>
  <si>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</si>
  <si>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</si>
  <si>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</si>
  <si>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</si>
  <si>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</si>
  <si>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</si>
  <si>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</si>
  <si>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</si>
  <si>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</si>
  <si>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</si>
  <si>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</si>
  <si>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</si>
  <si>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</si>
  <si>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</si>
  <si>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</si>
  <si>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</si>
  <si>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</si>
  <si>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</si>
  <si>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</si>
  <si>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</si>
  <si>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</si>
  <si>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</si>
  <si>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</si>
  <si>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</si>
  <si>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</si>
  <si>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</si>
  <si>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</si>
  <si>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</si>
  <si>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</si>
  <si>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</si>
  <si>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</si>
  <si>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</si>
  <si>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</si>
  <si>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</si>
  <si>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</si>
  <si>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</si>
  <si>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</si>
  <si>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</si>
  <si>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</si>
  <si>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</si>
  <si>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</si>
  <si>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</si>
  <si>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</si>
  <si>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</si>
  <si>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</si>
  <si>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</si>
  <si>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</si>
  <si>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</si>
  <si>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</si>
  <si>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</si>
  <si>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</si>
  <si>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</si>
  <si>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</si>
  <si>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</si>
  <si>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</si>
  <si>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</si>
  <si>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</si>
  <si>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</si>
  <si>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</si>
  <si>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</si>
  <si>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</si>
  <si>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</si>
  <si>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</si>
  <si>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</si>
  <si>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</si>
  <si>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</si>
  <si>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</si>
  <si>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</si>
  <si>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</si>
  <si>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</si>
  <si>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</si>
  <si>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</si>
  <si>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</si>
  <si>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</si>
  <si>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</si>
  <si>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</si>
  <si>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</si>
  <si>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</si>
  <si>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</si>
  <si>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</si>
  <si>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</si>
  <si>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</si>
  <si>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</si>
  <si>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</si>
  <si>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</si>
  <si>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</si>
  <si>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</si>
  <si>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</si>
  <si>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</si>
  <si>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</si>
  <si>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</si>
  <si>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</si>
  <si>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</si>
  <si>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</si>
  <si>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</si>
  <si>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</si>
  <si>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</si>
  <si>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</si>
  <si>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</si>
  <si>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</si>
  <si>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</si>
  <si>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</si>
  <si>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</si>
  <si>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</si>
  <si>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</si>
  <si>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</si>
  <si>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</si>
  <si>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</si>
  <si>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</si>
  <si>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</si>
  <si>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</si>
  <si>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</si>
  <si>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</si>
  <si>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</si>
  <si>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</si>
  <si>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</si>
  <si>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</si>
  <si>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</si>
  <si>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</si>
  <si>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</si>
  <si>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</si>
  <si>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</si>
  <si>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</si>
  <si>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</si>
  <si>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</si>
  <si>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</si>
  <si>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</si>
  <si>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</si>
  <si>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</si>
  <si>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</si>
  <si>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</si>
  <si>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</si>
  <si>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</si>
  <si>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</si>
  <si>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</si>
  <si>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</si>
  <si>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</si>
  <si>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</si>
  <si>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</si>
  <si>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</si>
  <si>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</si>
  <si>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</si>
  <si>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</si>
  <si>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</si>
  <si>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</si>
  <si>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</si>
  <si>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</si>
  <si>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</si>
  <si>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</si>
  <si>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</si>
  <si>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</si>
  <si>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</si>
  <si>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</si>
  <si>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</si>
  <si>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</si>
  <si>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</si>
  <si>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</si>
  <si>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</si>
  <si>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</si>
  <si>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</si>
  <si>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</si>
  <si>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</si>
  <si>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</si>
  <si>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</si>
  <si>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</si>
  <si>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</si>
  <si>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</si>
  <si>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</si>
  <si>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</si>
  <si>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</si>
  <si>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</si>
  <si>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</si>
  <si>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</si>
  <si>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</si>
  <si>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</si>
  <si>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</si>
  <si>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</si>
  <si>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</si>
  <si>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</si>
  <si>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</si>
  <si>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</si>
  <si>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</si>
  <si>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</si>
  <si>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</si>
  <si>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</si>
  <si>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</si>
  <si>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</si>
  <si>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</si>
  <si>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</si>
  <si>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</si>
  <si>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</si>
  <si>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</si>
  <si>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</si>
  <si>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</si>
  <si>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</si>
  <si>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</si>
  <si>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</si>
  <si>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</si>
  <si>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</si>
  <si>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</si>
  <si>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</si>
  <si>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</si>
  <si>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</si>
  <si>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</si>
  <si>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</si>
  <si>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</si>
  <si>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</si>
  <si>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</si>
  <si>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</si>
  <si>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</si>
  <si>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</si>
  <si>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</si>
  <si>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</si>
  <si>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</si>
  <si>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</si>
  <si>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</si>
  <si>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</si>
  <si>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</si>
  <si>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</si>
  <si>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</si>
  <si>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</si>
  <si>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</si>
  <si>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</si>
  <si>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</si>
  <si>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</si>
  <si>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</si>
  <si>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</si>
  <si>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</si>
  <si>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</si>
  <si>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</si>
  <si>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</si>
  <si>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</si>
  <si>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</si>
  <si>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</si>
  <si>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</si>
  <si>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</si>
  <si>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</si>
  <si>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</si>
  <si>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</si>
  <si>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</si>
  <si>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</si>
  <si>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</si>
  <si>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</si>
  <si>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</si>
  <si>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</si>
  <si>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</si>
  <si>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</si>
  <si>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</si>
  <si>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</si>
  <si>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</si>
  <si>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</si>
  <si>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</si>
  <si>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</si>
  <si>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</si>
  <si>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</si>
  <si>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</si>
  <si>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</si>
  <si>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</si>
  <si>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</si>
  <si>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</si>
  <si>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</si>
  <si>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</si>
  <si>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</si>
  <si>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</si>
  <si>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</si>
  <si>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</si>
  <si>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</si>
  <si>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</si>
  <si>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</si>
  <si>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</si>
  <si>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</si>
  <si>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</si>
  <si>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</si>
  <si>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</si>
  <si>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</si>
  <si>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</si>
  <si>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</si>
  <si>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</si>
  <si>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</si>
  <si>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</si>
  <si>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</si>
  <si>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</si>
  <si>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</si>
  <si>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</si>
  <si>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</si>
  <si>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</si>
  <si>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</si>
  <si>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</si>
  <si>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</si>
  <si>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</si>
  <si>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</si>
  <si>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</si>
  <si>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</si>
  <si>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</si>
  <si>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</si>
  <si>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</si>
  <si>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</si>
  <si>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</si>
  <si>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</si>
  <si>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</si>
  <si>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</si>
  <si>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</si>
  <si>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</si>
  <si>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</si>
  <si>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</si>
  <si>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</si>
  <si>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</si>
  <si>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</si>
  <si>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</si>
  <si>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</si>
  <si>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</si>
  <si>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</si>
  <si>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</si>
  <si>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</si>
  <si>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</si>
  <si>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</si>
  <si>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</si>
  <si>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</si>
  <si>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</si>
  <si>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</si>
  <si>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</si>
  <si>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</si>
  <si>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</si>
  <si>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</si>
  <si>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</si>
  <si>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</si>
  <si>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</si>
  <si>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</si>
  <si>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</si>
  <si>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</si>
  <si>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</si>
  <si>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</si>
  <si>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</si>
  <si>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</si>
  <si>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</si>
  <si>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</si>
  <si>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</si>
  <si>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</si>
  <si>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</si>
  <si>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</si>
  <si>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</si>
  <si>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</si>
  <si>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</si>
  <si>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</si>
  <si>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</si>
  <si>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</si>
  <si>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</si>
  <si>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</si>
  <si>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</si>
  <si>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</si>
  <si>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</si>
  <si>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</si>
  <si>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</si>
  <si>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</si>
  <si>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</si>
  <si>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</si>
  <si>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</si>
  <si>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</si>
  <si>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</si>
  <si>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</si>
  <si>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</si>
  <si>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</si>
  <si>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</si>
  <si>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</si>
  <si>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</si>
  <si>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</si>
  <si>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</si>
  <si>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</si>
  <si>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</si>
  <si>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</si>
  <si>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</si>
  <si>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</si>
  <si>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</si>
  <si>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</si>
  <si>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</si>
  <si>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</si>
  <si>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</si>
  <si>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</si>
  <si>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</si>
  <si>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</si>
  <si>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</si>
  <si>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</si>
  <si>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</si>
  <si>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</si>
  <si>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</si>
  <si>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</si>
  <si>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</si>
  <si>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</si>
  <si>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</si>
  <si>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</si>
  <si>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</si>
  <si>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</si>
  <si>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</si>
  <si>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</si>
  <si>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</si>
  <si>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</si>
  <si>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</si>
  <si>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</si>
  <si>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</si>
  <si>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</si>
  <si>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</si>
  <si>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</si>
  <si>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</si>
  <si>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</si>
  <si>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</si>
  <si>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</si>
  <si>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</si>
  <si>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</si>
  <si>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</si>
  <si>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</si>
  <si>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</si>
  <si>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</si>
  <si>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</si>
  <si>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</si>
  <si>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</si>
  <si>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</si>
  <si>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</si>
  <si>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</si>
  <si>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</si>
  <si>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</si>
  <si>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</si>
  <si>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</si>
  <si>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</si>
  <si>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</si>
  <si>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</si>
  <si>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</si>
  <si>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</si>
  <si>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</si>
  <si>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</si>
  <si>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</si>
  <si>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</si>
  <si>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</si>
  <si>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</si>
  <si>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</si>
  <si>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</si>
  <si>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</si>
  <si>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</si>
  <si>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</si>
  <si>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</si>
  <si>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</si>
  <si>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</si>
  <si>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</si>
  <si>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</si>
  <si>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</si>
  <si>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</si>
  <si>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</si>
  <si>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</si>
  <si>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</si>
  <si>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</si>
  <si>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</si>
  <si>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</si>
  <si>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</si>
  <si>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</si>
  <si>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</si>
  <si>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</si>
  <si>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</si>
  <si>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</si>
  <si>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</si>
  <si>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</si>
  <si>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</si>
  <si>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</si>
  <si>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</si>
  <si>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</si>
  <si>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</si>
  <si>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</si>
  <si>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</si>
  <si>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</si>
  <si>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</si>
  <si>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</si>
  <si>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</si>
  <si>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</si>
  <si>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</si>
  <si>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</si>
  <si>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</si>
  <si>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</si>
  <si>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</si>
  <si>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</si>
  <si>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</si>
  <si>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</si>
  <si>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</si>
  <si>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</si>
  <si>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</si>
  <si>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</si>
  <si>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</si>
  <si>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</si>
  <si>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</si>
  <si>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</si>
  <si>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</si>
  <si>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</si>
  <si>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</si>
  <si>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</si>
  <si>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</si>
  <si>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</si>
  <si>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</si>
  <si>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</si>
  <si>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</si>
  <si>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</si>
  <si>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</si>
  <si>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</si>
  <si>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</si>
  <si>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</si>
  <si>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</si>
  <si>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</si>
  <si>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</si>
  <si>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</si>
  <si>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</si>
  <si>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</si>
  <si>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</si>
  <si>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</si>
  <si>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</si>
  <si>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</si>
  <si>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</si>
  <si>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</si>
  <si>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</si>
  <si>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</si>
  <si>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</si>
  <si>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</si>
  <si>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</si>
  <si>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</si>
  <si>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</si>
  <si>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</si>
  <si>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</si>
  <si>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</si>
  <si>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</si>
  <si>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</si>
  <si>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</si>
  <si>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</si>
  <si>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</si>
  <si>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</si>
  <si>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</si>
  <si>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</si>
  <si>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</si>
  <si>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</si>
  <si>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</si>
  <si>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</si>
  <si>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</si>
  <si>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</si>
  <si>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</si>
  <si>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</si>
  <si>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</si>
  <si>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</si>
  <si>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</si>
  <si>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</si>
  <si>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</si>
  <si>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</si>
  <si>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</si>
  <si>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</si>
  <si>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</si>
  <si>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</si>
  <si>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</si>
  <si>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</si>
  <si>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</si>
  <si>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</si>
  <si>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</si>
  <si>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</si>
  <si>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</si>
  <si>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</si>
  <si>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</si>
  <si>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</si>
  <si>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</si>
  <si>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</si>
  <si>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</si>
  <si>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</si>
  <si>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</si>
  <si>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</si>
  <si>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</si>
  <si>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</si>
  <si>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</si>
  <si>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</si>
  <si>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</si>
  <si>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</si>
  <si>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</si>
  <si>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</si>
  <si>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</si>
  <si>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</si>
  <si>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</si>
  <si>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</si>
  <si>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</si>
  <si>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</si>
  <si>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</si>
  <si>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</si>
  <si>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</si>
  <si>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</si>
  <si>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</si>
  <si>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</si>
  <si>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</si>
  <si>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</si>
  <si>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</si>
  <si>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</si>
  <si>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</si>
  <si>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</si>
  <si>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</si>
  <si>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</si>
  <si>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</si>
  <si>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</si>
  <si>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</si>
  <si>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</si>
  <si>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</si>
  <si>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</si>
  <si>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</si>
  <si>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</si>
  <si>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</si>
  <si>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</si>
  <si>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</si>
  <si>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</si>
  <si>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</si>
  <si>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</si>
  <si>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</si>
  <si>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</si>
  <si>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</si>
  <si>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</si>
  <si>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</si>
  <si>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</si>
  <si>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</si>
  <si>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</si>
  <si>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</si>
  <si>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</si>
  <si>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</si>
  <si>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</si>
  <si>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</si>
  <si>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</si>
  <si>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</si>
  <si>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</si>
  <si>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</si>
  <si>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</si>
  <si>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</si>
  <si>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</si>
  <si>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</si>
  <si>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</si>
  <si>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</si>
  <si>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</si>
  <si>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</si>
  <si>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</si>
  <si>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</si>
  <si>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</si>
  <si>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</si>
  <si>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</si>
  <si>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</si>
  <si>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</si>
  <si>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</si>
  <si>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</si>
  <si>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</si>
  <si>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</si>
  <si>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</si>
  <si>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</si>
  <si>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</si>
  <si>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</si>
  <si>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</si>
  <si>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</si>
  <si>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</si>
  <si>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</si>
  <si>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</si>
  <si>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</si>
  <si>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</si>
  <si>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</si>
  <si>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</si>
  <si>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</si>
  <si>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</si>
  <si>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</si>
  <si>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</si>
  <si>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</si>
  <si>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</si>
  <si>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</si>
  <si>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</si>
  <si>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</si>
  <si>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</si>
  <si>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</si>
  <si>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</si>
  <si>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</si>
  <si>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</si>
  <si>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</si>
  <si>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</si>
  <si>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</si>
  <si>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</si>
  <si>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PCM-20251010-00000192</t>
  </si>
  <si>
    <t xml:space="preserve">team on way need 90 min  </t>
  </si>
  <si>
    <t>PCM-20251010-00000231</t>
  </si>
  <si>
    <t xml:space="preserve">team on way need 120 min  </t>
  </si>
  <si>
    <t>no pcm</t>
  </si>
  <si>
    <t>na</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</si>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</sst>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9" sqref="A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277.24138252314879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0.3007112268533092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19993</v>
      </c>
      <c r="E4" s="143" t="s">
        <v>38964</v>
      </c>
      <c r="F4" s="144">
        <v>45940.148449074077</v>
      </c>
      <c r="G4" s="145">
        <f ca="1">IFERROR(NOW()-F4,"")</f>
        <v>4.1359374998137355E-2</v>
      </c>
      <c r="H4" s="144">
        <v>45940.143599537034</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1</v>
      </c>
      <c r="D5" s="142" t="s">
        <v>17883</v>
      </c>
      <c r="E5" s="143" t="s">
        <v>38964</v>
      </c>
      <c r="F5" s="144">
        <v>45940.183171296296</v>
      </c>
      <c r="G5" s="145">
        <f ca="1">IFERROR(NOW()-F5,"")</f>
        <v>6.6371527791488916E-3</v>
      </c>
      <c r="H5" s="144">
        <v>45940.178113425929</v>
      </c>
      <c r="I5" s="142" t="str">
        <f>IFERROR(VLOOKUP(D5,DB!A:F,6,0),"")</f>
        <v>SCECO</v>
      </c>
      <c r="J5" s="65" t="str">
        <f>IFERROR(VLOOKUP(D5,DB!A:G,7,0),"")</f>
        <v>Dead</v>
      </c>
      <c r="K5" s="146" t="s">
        <v>38971</v>
      </c>
      <c r="L5" s="147" t="str">
        <f>IFERROR(VLOOKUP(D5,DB!A:I,9,0),"")</f>
        <v>Latis</v>
      </c>
      <c r="M5" s="70"/>
      <c r="N5" s="70"/>
      <c r="O5" s="70"/>
    </row>
    <row r="6" spans="1:15" ht="15" customHeight="1">
      <c r="A6" s="141" t="s">
        <v>38972</v>
      </c>
      <c r="B6" s="142" t="str">
        <f>IFERROR(VLOOKUP(D6,DB!A:K,11,0),"")</f>
        <v>R1</v>
      </c>
      <c r="C6" s="142">
        <v>1</v>
      </c>
      <c r="D6" s="142" t="s">
        <v>18999</v>
      </c>
      <c r="E6" s="143"/>
      <c r="F6" s="144" t="s">
        <v>38973</v>
      </c>
      <c r="G6" s="145" t="str">
        <f ca="1">IFERROR(NOW()-F6,"")</f>
        <v/>
      </c>
      <c r="H6" s="144">
        <v>45940.120046296295</v>
      </c>
      <c r="I6" s="142" t="str">
        <f>IFERROR(VLOOKUP(D6,DB!A:F,6,0),"")</f>
        <v>SCECO</v>
      </c>
      <c r="J6" s="65" t="str">
        <f>IFERROR(VLOOKUP(D6,DB!A:G,7,0),"")</f>
        <v>Dead</v>
      </c>
      <c r="K6" s="146" t="s">
        <v>38974</v>
      </c>
      <c r="L6" s="147" t="str">
        <f>IFERROR(VLOOKUP(D6,DB!A:I,9,0),"")</f>
        <v>Latis</v>
      </c>
      <c r="M6" s="70"/>
      <c r="N6" s="70"/>
      <c r="O6" s="70"/>
    </row>
    <row r="7" spans="1:15" ht="15" customHeight="1">
      <c r="A7" s="141"/>
      <c r="B7" s="142" t="str">
        <f>IFERROR(VLOOKUP(D7,DB!A:K,11,0),"")</f>
        <v/>
      </c>
      <c r="C7" s="142"/>
      <c r="D7" s="142"/>
      <c r="E7" s="143"/>
      <c r="F7" s="144"/>
      <c r="G7" s="145">
        <f ca="1">IFERROR(NOW()-F7,"")</f>
        <v>45940.189808449075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45940.189808449075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45940.189808449075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45940.189808449075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45940.189808449075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45940.189808449075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45940.189808449075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45940.189808449075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45940.189808449075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45940.189808449075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45940.189808449075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45940.189808449075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45940.189808449075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45940.189808449075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45940.189808449075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45940.189808449075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45940.189808449075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45940.189808449075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45940.189808449075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45940.189808449075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45940.189808449075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45940.189808449075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45940.189808449075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45940.189808449075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45940.189808449075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45940.189808449075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45940.189808449075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45940.189808449075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45940.189808449075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45940.189808449075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45940.189808449075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45940.189808449075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45940.189808449075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45940.189808449075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45940.189808449075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45940.189808449075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45940.189808449075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45940.189808449075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45940.189808449075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45940.189808449075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45940.189808449075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45940.189808449075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45940.189808449075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45940.189808449075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45940.189808449075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45940.189808449075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45940.189808449075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45940.189808449075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45940.189808449075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45940.189808449075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45940.189808449075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45940.189808449075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45940.189808449075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45940.189808449075</v>
      </c>
      <c r="H60" s="144"/>
      <c r="I60" s="142" t="str">
        <f>IFERROR(VLOOKUP(D60,DB!A:F,6,0),"")</f>
        <v/>
      </c>
      <c r="J60" s="65" t="str">
        <f>IFERROR(VLOOKUP(D60,DB!A:G,7,0),"")</f>
        <v/>
      </c>
      <c r="K60" s="146"/>
      <c r="L60" s="147" t="str">
        <f>IFERROR(VLOOKUP(D60,DB!A:I,9,0),"")</f>
        <v/>
      </c>
      <c r="M60" s="70"/>
      <c r="N60" s="70"/>
      <c r="O60" s="70"/>
    </row>
  </sheetData>
  <customSheetViews>
    <customSheetView guid="{F6042A99-DD27-4453-835D-0834D95730CC}" filter="1" showAutoFilter="1">
      <pageMargins left="0" right="0" top="0" bottom="0" header="0" footer="0"/>
      <autoFilter ref="B1:M1" xr:uid="{6243AC9C-16C9-467B-8514-C0084E9A0FD5}"/>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38975</v>
      </c>
      <c r="N1" s="95" t="s">
        <v>38976</v>
      </c>
      <c r="O1" s="95" t="s">
        <v>38977</v>
      </c>
      <c r="P1" s="95" t="s">
        <v>38978</v>
      </c>
      <c r="Q1" s="95" t="s">
        <v>38979</v>
      </c>
      <c r="R1" s="95" t="s">
        <v>38980</v>
      </c>
      <c r="S1" s="95" t="s">
        <v>38981</v>
      </c>
      <c r="T1" s="95" t="s">
        <v>38982</v>
      </c>
      <c r="U1" s="95" t="s">
        <v>38983</v>
      </c>
      <c r="V1" s="95" t="s">
        <v>38984</v>
      </c>
      <c r="W1" s="95" t="s">
        <v>38985</v>
      </c>
      <c r="X1" s="95" t="s">
        <v>38986</v>
      </c>
      <c r="Y1" s="95" t="s">
        <v>38987</v>
      </c>
      <c r="Z1" s="95" t="s">
        <v>38988</v>
      </c>
      <c r="AA1" s="95" t="s">
        <v>38989</v>
      </c>
      <c r="AB1" s="95" t="s">
        <v>38990</v>
      </c>
      <c r="AC1" s="95" t="s">
        <v>38991</v>
      </c>
      <c r="AD1" s="95" t="s">
        <v>38992</v>
      </c>
      <c r="AE1" s="95" t="s">
        <v>38993</v>
      </c>
      <c r="AF1" s="95" t="s">
        <v>38994</v>
      </c>
      <c r="AG1" s="95" t="s">
        <v>38995</v>
      </c>
      <c r="AH1" s="95" t="s">
        <v>38996</v>
      </c>
      <c r="AI1" s="95" t="s">
        <v>38997</v>
      </c>
      <c r="AJ1" s="95" t="s">
        <v>38998</v>
      </c>
      <c r="AK1" s="95" t="s">
        <v>38999</v>
      </c>
      <c r="AL1" s="95" t="s">
        <v>39000</v>
      </c>
      <c r="AM1" s="95" t="s">
        <v>39001</v>
      </c>
      <c r="AN1" s="95" t="s">
        <v>39002</v>
      </c>
      <c r="AO1" s="95" t="s">
        <v>39003</v>
      </c>
      <c r="AP1" s="95" t="s">
        <v>39004</v>
      </c>
      <c r="AQ1" s="95" t="s">
        <v>39005</v>
      </c>
      <c r="AR1" s="95" t="s">
        <v>39006</v>
      </c>
      <c r="AS1" s="95" t="s">
        <v>39007</v>
      </c>
      <c r="AT1" s="95" t="s">
        <v>39008</v>
      </c>
      <c r="AU1" s="95" t="s">
        <v>39009</v>
      </c>
      <c r="AV1" s="95" t="s">
        <v>39010</v>
      </c>
      <c r="AW1" s="95" t="s">
        <v>39011</v>
      </c>
      <c r="AX1" s="95" t="s">
        <v>39012</v>
      </c>
      <c r="AY1" s="95" t="s">
        <v>39013</v>
      </c>
      <c r="AZ1" s="95" t="s">
        <v>39014</v>
      </c>
      <c r="BA1" s="95" t="s">
        <v>39015</v>
      </c>
      <c r="BB1" s="95" t="s">
        <v>39016</v>
      </c>
      <c r="BC1" s="95" t="s">
        <v>39017</v>
      </c>
      <c r="BD1" s="95" t="s">
        <v>39018</v>
      </c>
      <c r="BE1" s="95" t="s">
        <v>39019</v>
      </c>
      <c r="BF1" s="95" t="s">
        <v>39020</v>
      </c>
      <c r="BG1" s="95" t="s">
        <v>39021</v>
      </c>
      <c r="BH1" s="95" t="s">
        <v>39022</v>
      </c>
      <c r="BI1" s="95" t="s">
        <v>39023</v>
      </c>
      <c r="BJ1" s="95" t="s">
        <v>39024</v>
      </c>
      <c r="BK1" s="95" t="s">
        <v>39025</v>
      </c>
      <c r="BL1" s="95" t="s">
        <v>39026</v>
      </c>
      <c r="BM1" s="95" t="s">
        <v>39027</v>
      </c>
      <c r="BN1" s="95" t="s">
        <v>39028</v>
      </c>
      <c r="BO1" s="95" t="s">
        <v>39029</v>
      </c>
      <c r="BP1" s="95" t="s">
        <v>39030</v>
      </c>
      <c r="BQ1" s="95" t="s">
        <v>39031</v>
      </c>
      <c r="BR1" s="95" t="s">
        <v>39032</v>
      </c>
      <c r="BS1" s="95" t="s">
        <v>39033</v>
      </c>
      <c r="BT1" s="95" t="s">
        <v>39034</v>
      </c>
      <c r="BU1" s="95" t="s">
        <v>39035</v>
      </c>
      <c r="BV1" s="95" t="s">
        <v>39036</v>
      </c>
      <c r="BW1" s="95" t="s">
        <v>39037</v>
      </c>
      <c r="BX1" s="95" t="s">
        <v>39038</v>
      </c>
      <c r="BY1" s="95" t="s">
        <v>39039</v>
      </c>
      <c r="BZ1" s="95" t="s">
        <v>39040</v>
      </c>
      <c r="CA1" s="95" t="s">
        <v>39041</v>
      </c>
      <c r="CB1" s="95" t="s">
        <v>39042</v>
      </c>
      <c r="CC1" s="95" t="s">
        <v>39043</v>
      </c>
      <c r="CD1" s="95" t="s">
        <v>39044</v>
      </c>
      <c r="CE1" s="95" t="s">
        <v>39045</v>
      </c>
      <c r="CF1" s="95" t="s">
        <v>39046</v>
      </c>
      <c r="CG1" s="95" t="s">
        <v>39047</v>
      </c>
      <c r="CH1" s="95" t="s">
        <v>39048</v>
      </c>
      <c r="CI1" s="95" t="s">
        <v>39049</v>
      </c>
      <c r="CJ1" s="95" t="s">
        <v>39050</v>
      </c>
    </row>
    <row r="2" spans="1:88" s="74" customFormat="1" ht="31.5" customHeight="1">
      <c r="A2" s="67" t="s">
        <v>39051</v>
      </c>
      <c r="B2" s="67" t="s">
        <v>27</v>
      </c>
      <c r="C2" s="67">
        <v>1</v>
      </c>
      <c r="D2" s="67" t="s">
        <v>19278</v>
      </c>
      <c r="E2" s="92" t="s">
        <v>39052</v>
      </c>
      <c r="F2" s="80">
        <v>45322.056979166664</v>
      </c>
      <c r="G2" s="81" t="s">
        <v>39053</v>
      </c>
      <c r="H2" s="94">
        <v>45322.050729166665</v>
      </c>
      <c r="I2" s="67" t="s">
        <v>83</v>
      </c>
      <c r="J2" s="67" t="s">
        <v>65</v>
      </c>
      <c r="K2" s="93" t="s">
        <v>39054</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39055</v>
      </c>
      <c r="B3" s="67" t="str">
        <f>IFERROR(VLOOKUP(D3,DB!A:K,11,0),"")</f>
        <v>R2</v>
      </c>
      <c r="C3" s="67">
        <v>1</v>
      </c>
      <c r="D3" s="67" t="s">
        <v>31078</v>
      </c>
      <c r="E3" s="80" t="s">
        <v>38964</v>
      </c>
      <c r="F3" s="80">
        <v>45806.727083333331</v>
      </c>
      <c r="G3" s="81">
        <f ca="1">IFERROR(NOW()-F3,"-")</f>
        <v>133.46272511574352</v>
      </c>
      <c r="H3" s="80">
        <v>45791.543067129627</v>
      </c>
      <c r="I3" s="67" t="str">
        <f>IFERROR(VLOOKUP(D3,DB!A:F,6,0),"")</f>
        <v>SCECO</v>
      </c>
      <c r="J3" s="67" t="str">
        <f>IFERROR(VLOOKUP(D3,DB!A:G,7,0),"")</f>
        <v>No BB Shifted</v>
      </c>
      <c r="K3" s="93" t="s">
        <v>39056</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39057</v>
      </c>
      <c r="B4" s="67" t="str">
        <f>IFERROR(VLOOKUP(D4,DB!A:K,11,0),"")</f>
        <v>R2</v>
      </c>
      <c r="C4" s="67">
        <v>1</v>
      </c>
      <c r="D4" s="67" t="s">
        <v>29168</v>
      </c>
      <c r="E4" s="92" t="s">
        <v>38964</v>
      </c>
      <c r="F4" s="80">
        <v>45824.999837962961</v>
      </c>
      <c r="G4" s="81">
        <f ca="1">IFERROR(NOW()-F4,"-")</f>
        <v>115.18997048611345</v>
      </c>
      <c r="H4" s="80">
        <v>45824.993587962963</v>
      </c>
      <c r="I4" s="67" t="str">
        <f>IFERROR(VLOOKUP(D4,DB!A:F,6,0),"")</f>
        <v>Generator-SG</v>
      </c>
      <c r="J4" s="67" t="str">
        <f>IFERROR(VLOOKUP(D4,DB!A:G,7,0),"")</f>
        <v>Good</v>
      </c>
      <c r="K4" s="93" t="s">
        <v>39058</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39059</v>
      </c>
      <c r="B5" s="18" t="str">
        <f>IFERROR(VLOOKUP(D5,DB!A:K,11,0),"")</f>
        <v>R2</v>
      </c>
      <c r="C5" s="18">
        <v>2</v>
      </c>
      <c r="D5" s="18" t="s">
        <v>17684</v>
      </c>
      <c r="E5" s="120"/>
      <c r="F5" s="121" t="s">
        <v>39059</v>
      </c>
      <c r="G5" s="122" t="str">
        <f ca="1">IFERROR(NOW()-F5,"-")</f>
        <v>-</v>
      </c>
      <c r="H5" s="121">
        <v>45937.721956018519</v>
      </c>
      <c r="I5" s="18" t="str">
        <f>IFERROR(VLOOKUP(D5,DB!A:F,6,0),"")</f>
        <v>SCECO</v>
      </c>
      <c r="J5" s="18" t="str">
        <f>IFERROR(VLOOKUP(D5,DB!A:G,7,0),"")</f>
        <v>Vandalized</v>
      </c>
      <c r="K5" s="19" t="s">
        <v>39060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39061</v>
      </c>
      <c r="B6" s="18" t="str">
        <f>IFERROR(VLOOKUP(D6,DB!A:K,11,0),"")</f>
        <v>R2</v>
      </c>
      <c r="C6" s="18">
        <v>1</v>
      </c>
      <c r="D6" s="18" t="s">
        <v>25613</v>
      </c>
      <c r="E6" s="120" t="s">
        <v>38964</v>
      </c>
      <c r="F6" s="121">
        <v>45939.713171296295</v>
      </c>
      <c r="G6" s="122">
        <f ca="1">IFERROR(NOW()-F6,"-")</f>
        <v>0.47663715278031304</v>
      </c>
      <c r="H6" s="121">
        <v>45939.707615740743</v>
      </c>
      <c r="I6" s="18" t="str">
        <f>IFERROR(VLOOKUP(D6,DB!A:F,6,0),"")</f>
        <v>Generator-SG</v>
      </c>
      <c r="J6" s="18" t="str">
        <f>IFERROR(VLOOKUP(D6,DB!A:G,7,0),"")</f>
        <v>Vandalized</v>
      </c>
      <c r="K6" s="19" t="s">
        <v>39062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39063</v>
      </c>
      <c r="B7" s="18" t="str">
        <f>IFERROR(VLOOKUP(D7,DB!A:K,11,0),"")</f>
        <v>R2</v>
      </c>
      <c r="C7" s="18">
        <v>1</v>
      </c>
      <c r="D7" s="18" t="s">
        <v>9651</v>
      </c>
      <c r="E7" s="120" t="s">
        <v>38964</v>
      </c>
      <c r="F7" s="121">
        <v>45940.046620370369</v>
      </c>
      <c r="G7" s="122">
        <f ca="1">IFERROR(NOW()-F7,"-")</f>
        <v>0.1431880787058617</v>
      </c>
      <c r="H7" s="121">
        <v>45939.997314814813</v>
      </c>
      <c r="I7" s="18" t="str">
        <f>IFERROR(VLOOKUP(D7,DB!A:F,6,0),"")</f>
        <v>SCECO</v>
      </c>
      <c r="J7" s="18" t="str">
        <f>IFERROR(VLOOKUP(D7,DB!A:G,7,0),"")</f>
        <v>In progress</v>
      </c>
      <c r="K7" s="19" t="s">
        <v>39064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45940.189808449075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45940.189808449075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45940.189808449075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45940.189808449075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45940.189808449075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45940.189808449075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45940.189808449075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45940.189808449075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45940.189808449075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45940.189808449075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45940.189808449075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45940.189808449075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45940.189808449075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45940.189808449075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45940.189808449075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45940.189808449075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45940.189808449075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45940.189808449075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45940.189808449075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45940.189808449075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45940.189808449075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45940.189808449075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45940.189808449075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45940.189808449075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45940.189808449075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45940.189808449075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45940.189808449075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45940.189808449075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45940.189808449075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45940.189808449075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45940.189808449075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45940.189808449075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45940.189808449075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45940.189808449075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45940.189808449075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45940.189808449075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45940.189808449075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45940.189808449075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45940.189808449075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45940.189808449075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45940.189808449075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45940.189808449075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45940.189808449075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45940.189808449075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45940.189808449075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45940.189808449075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45940.189808449075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45940.189808449075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45940.189808449075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45940.189808449075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45940.189808449075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45940.189808449075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45940.189808449075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45940.189808449075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45940.189808449075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45940.189808449075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45940.189808449075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45940.189808449075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45940.189808449075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45940.189808449075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45940.189808449075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45940.189808449075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45940.189808449075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45940.189808449075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45940.189808449075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45940.189808449075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45940.189808449075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45940.189808449075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45940.189808449075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45940.189808449075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45940.189808449075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45940.189808449075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45940.189808449075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45940.189808449075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45940.189808449075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45940.189808449075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45940.189808449075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45940.189808449075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45940.189808449075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45940.189808449075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45940.189808449075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45940.189808449075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45940.189808449075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45940.189808449075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45940.189808449075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45940.189808449075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45940.189808449075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45940.189808449075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45940.189808449075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45940.189808449075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45940.189808449075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45940.189808449075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45940.189808449075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45940.189808449075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45940.189808449075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45940.189808449075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45940.189808449075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45940.189808449075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45940.189808449075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45940.189808449075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45940.189808449075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45940.189808449075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45940.189808449075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45940.189808449075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45940.189808449075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45940.189808449075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45940.189808449075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45940.189808449075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45940.189808449075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45940.189808449075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45940.189808449075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45940.189808449075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45940.189808449075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45940.189808449075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45940.189808449075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45940.189808449075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45940.189808449075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45940.189808449075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45940.189808449075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45940.189808449075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45940.189808449075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45940.189808449075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45940.189808449075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45940.189808449075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45940.189808449075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45940.189808449075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45940.189808449075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45940.189808449075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45940.189808449075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45940.189808449075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45940.189808449075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45940.189808449075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45940.189808449075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45940.189808449075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45940.189808449075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45940.189808449075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45940.189808449075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45940.189808449075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45940.189808449075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45940.189808449075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45940.189808449075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45940.189808449075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45940.189808449075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45940.189808449075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45940.189808449075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45940.189808449075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45940.189808449075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45940.189808449075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45940.189808449075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45940.189808449075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45940.189808449075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45940.189808449075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45940.189808449075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45940.189808449075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45940.189808449075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45940.189808449075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45940.189808449075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45940.189808449075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45940.189808449075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45940.189808449075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45940.189808449075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45940.189808449075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45940.189808449075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45940.189808449075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45940.189808449075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45940.189808449075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45940.189808449075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45940.189808449075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45940.189808449075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45940.189808449075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45940.189808449075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45940.189808449075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45940.189808449075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45940.189808449075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45940.189808449075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45940.189808449075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45940.189808449075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45940.189808449075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45940.189808449075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45940.189808449075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45940.189808449075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45940.189808449075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45940.189808449075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45940.189808449075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45940.189808449075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45940.189808449075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45940.189808449075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45940.189808449075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45940.189808449075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45940.189808449075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45940.189808449075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45940.189808449075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45940.189808449075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45940.189808449075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45940.189808449075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45940.189808449075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45940.189808449075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45940.189808449075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45940.189808449075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45940.189808449075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45940.189808449075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45940.189808449075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45940.189808449075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45940.189808449075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45940.189808449075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45940.189808449075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45940.189808449075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45940.189808449075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45940.189808449075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45940.189808449075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45940.189808449075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45940.189808449075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45940.189808449075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45940.189808449075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45940.189808449075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45940.189808449075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45940.189808449075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45940.189808449075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45940.189808449075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45940.189808449075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45940.189808449075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45940.189808449075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45940.189808449075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45940.189808449075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45940.189808449075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45940.189808449075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45940.189808449075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45940.189808449075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45940.189808449075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45940.189808449075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45940.189808449075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45940.189808449075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45940.189808449075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45940.189808449075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45940.189808449075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45940.189808449075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45940.189808449075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45940.189808449075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45940.189808449075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45940.189808449075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45940.189808449075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45940.189808449075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45940.189808449075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45940.189808449075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45940.189808449075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45940.189808449075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45940.189808449075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45940.189808449075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45940.189808449075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45940.189808449075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45940.189808449075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45940.189808449075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45940.189808449075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45940.189808449075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45940.189808449075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45940.189808449075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45940.189808449075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45940.189808449075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45940.189808449075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45940.189808449075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45940.189808449075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45940.189808449075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45940.189808449075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45940.189808449075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45940.189808449075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45940.189808449075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45940.189808449075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45940.189808449075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45940.189808449075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45940.189808449075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45940.189808449075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45940.189808449075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45940.189808449075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45940.189808449075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45940.189808449075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45940.189808449075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45940.189808449075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45940.189808449075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45940.189808449075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45940.189808449075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45940.189808449075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45940.189808449075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45940.189808449075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45940.189808449075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45940.189808449075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45940.189808449075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45940.189808449075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45940.189808449075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45940.189808449075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45940.189808449075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45940.189808449075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45940.189808449075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45940.189808449075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45940.189808449075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45940.189808449075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45940.189808449075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45940.189808449075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45940.189808449075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45940.189808449075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45940.189808449075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45940.189808449075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45940.189808449075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45940.189808449075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45940.189808449075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45940.189808449075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45940.189808449075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45940.189808449075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45940.189808449075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45940.189808449075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45940.189808449075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45940.189808449075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45940.189808449075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45940.189808449075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45940.189808449075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45940.189808449075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45940.189808449075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45940.189808449075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45940.189808449075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45940.189808449075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45940.189808449075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45940.189808449075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45940.189808449075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45940.189808449075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45940.189808449075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45940.189808449075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45940.189808449075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45940.189808449075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45940.189808449075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45940.189808449075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45940.189808449075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45940.189808449075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45940.189808449075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45940.189808449075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45940.189808449075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45940.189808449075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45940.189808449075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45940.189808449075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45940.189808449075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45940.189808449075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45940.189808449075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45940.189808449075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45940.189808449075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45940.189808449075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45940.189808449075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45940.189808449075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45940.189808449075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45940.189808449075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45940.189808449075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45940.189808449075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45940.189808449075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45940.189808449075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45940.189808449075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45940.189808449075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45940.189808449075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45940.189808449075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45940.189808449075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45940.189808449075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45940.189808449075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45940.189808449075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45940.189808449075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45940.189808449075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45940.189808449075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45940.189808449075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45940.189808449075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45940.189808449075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45940.189808449075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45940.189808449075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45940.189808449075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45940.189808449075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45940.189808449075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45940.189808449075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45940.189808449075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45940.189808449075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45940.189808449075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45940.189808449075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45940.189808449075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45940.189808449075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45940.189808449075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45940.189808449075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45940.189808449075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45940.189808449075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45940.189808449075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45940.189808449075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45940.189808449075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45940.189808449075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45940.189808449075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45940.189808449075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45940.189808449075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45940.189808449075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45940.189808449075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45940.189808449075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45940.189808449075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45940.189808449075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45940.189808449075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45940.189808449075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45940.189808449075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45940.189808449075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45940.189808449075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45940.189808449075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45940.189808449075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45940.189808449075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45940.189808449075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45940.189808449075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45940.189808449075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45940.189808449075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45940.189808449075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45940.189808449075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45940.189808449075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45940.189808449075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45940.189808449075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45940.189808449075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45940.189808449075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45940.189808449075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45940.189808449075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45940.189808449075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45940.189808449075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45940.189808449075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45940.189808449075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45940.189808449075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45940.189808449075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45940.189808449075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45940.189808449075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45940.189808449075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45940.189808449075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45940.189808449075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45940.189808449075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45940.189808449075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45940.189808449075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45940.189808449075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45940.189808449075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45940.189808449075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45940.189808449075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45940.189808449075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45940.189808449075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45940.189808449075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45940.189808449075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45940.189808449075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45940.189808449075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45940.189808449075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45940.189808449075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45940.189808449075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45940.189808449075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45940.189808449075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45940.189808449075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45940.189808449075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45940.189808449075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45940.189808449075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45940.189808449075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45940.189808449075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45940.189808449075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45940.189808449075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45940.189808449075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45940.189808449075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45940.189808449075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45940.189808449075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45940.189808449075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45940.189808449075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45940.189808449075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45940.189808449075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45940.189808449075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45940.189808449075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45940.189808449075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45940.189808449075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45940.189808449075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45940.189808449075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45940.189808449075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45940.189808449075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45940.189808449075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45940.189808449075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45940.189808449075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45940.189808449075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45940.189808449075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45940.189808449075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45940.189808449075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45940.189808449075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45940.189808449075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45940.189808449075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45940.189808449075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45940.189808449075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45940.189808449075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45940.189808449075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45940.189808449075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45940.189808449075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45940.189808449075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45940.189808449075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45940.189808449075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45940.189808449075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45940.189808449075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45940.189808449075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45940.189808449075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45940.189808449075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45940.189808449075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45940.189808449075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45940.189808449075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45940.189808449075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45940.189808449075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45940.189808449075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45940.189808449075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45940.189808449075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45940.189808449075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45940.189808449075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45940.189808449075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45940.189808449075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45940.189808449075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45940.189808449075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45940.189808449075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45940.189808449075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45940.189808449075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45940.189808449075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45940.189808449075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45940.189808449075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45940.189808449075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45940.189808449075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45940.189808449075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45940.189808449075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45940.189808449075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45940.189808449075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45940.189808449075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45940.189808449075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45940.189808449075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45940.189808449075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45940.189808449075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45940.189808449075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45940.189808449075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45940.189808449075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45940.189808449075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45940.189808449075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45940.189808449075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45940.189808449075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45940.189808449075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45940.189808449075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45940.189808449075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45940.189808449075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45940.189808449075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45940.189808449075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45940.189808449075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45940.189808449075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45940.189808449075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45940.189808449075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45940.189808449075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45940.189808449075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45940.189808449075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45940.189808449075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45940.189808449075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45940.189808449075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45940.189808449075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45940.189808449075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45940.189808449075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45940.189808449075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45940.189808449075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45940.189808449075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45940.189808449075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45940.189808449075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45940.189808449075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45940.189808449075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45940.189808449075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45940.189808449075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45940.189808449075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45940.189808449075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45940.189808449075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45940.189808449075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45940.189808449075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45940.189808449075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45940.189808449075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45940.189808449075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45940.189808449075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45940.189808449075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45940.189808449075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45940.189808449075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45940.189808449075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45940.189808449075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45940.189808449075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45940.189808449075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45940.189808449075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45940.189808449075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45940.189808449075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45940.189808449075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45940.189808449075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45940.189808449075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45940.189808449075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45940.189808449075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45940.189808449075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45940.189808449075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45940.189808449075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45940.189808449075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45940.189808449075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45940.189808449075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45940.189808449075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45940.189808449075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45940.189808449075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45940.189808449075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45940.189808449075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45940.189808449075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45940.189808449075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45940.189808449075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45940.189808449075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45940.189808449075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45940.189808449075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45940.189808449075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45940.189808449075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45940.189808449075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45940.189808449075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45940.189808449075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45940.189808449075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45940.189808449075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45940.189808449075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45940.189808449075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45940.189808449075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45940.189808449075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45940.189808449075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45940.189808449075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45940.189808449075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45940.189808449075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45940.189808449075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45940.189808449075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45940.189808449075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45940.189808449075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45940.189808449075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45940.189808449075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45940.189808449075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45940.189808449075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45940.189808449075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45940.189808449075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45940.189808449075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45940.189808449075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45940.189808449075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45940.189808449075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45940.189808449075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45940.189808449075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45940.189808449075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45940.189808449075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45940.189808449075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45940.189808449075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45940.189808449075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45940.189808449075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45940.189808449075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45940.189808449075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45940.189808449075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45940.189808449075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45940.189808449075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45940.189808449075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45940.189808449075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45940.189808449075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45940.189808449075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45940.189808449075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45940.189808449075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45940.189808449075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45940.189808449075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45940.189808449075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45940.189808449075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45940.189808449075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45940.189808449075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45940.189808449075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45940.189808449075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45940.189808449075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45940.189808449075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45940.189808449075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45940.189808449075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45940.189808449075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45940.189808449075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45940.189808449075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45940.189808449075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45940.189808449075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45940.189808449075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45940.189808449075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45940.189808449075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45940.189808449075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45940.189808449075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45940.189808449075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45940.189808449075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45940.189808449075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45940.189808449075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45940.189808449075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45940.189808449075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45940.189808449075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45940.189808449075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45940.189808449075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45940.189808449075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45940.189808449075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45940.189808449075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45940.189808449075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45940.189808449075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45940.189808449075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45940.189808449075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45940.189808449075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45940.189808449075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45940.189808449075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45940.189808449075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45940.189808449075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45940.189808449075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45940.189808449075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45940.189808449075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45940.189808449075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45940.189808449075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45940.189808449075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45940.189808449075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45940.189808449075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45940.189808449075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45940.189808449075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45940.189808449075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45940.189808449075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45940.189808449075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45940.189808449075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45940.189808449075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45940.189808449075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45940.189808449075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45940.189808449075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45940.189808449075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45940.189808449075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45940.189808449075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45940.189808449075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45940.189808449075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45940.189808449075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45940.189808449075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45940.189808449075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45940.189808449075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45940.189808449075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45940.189808449075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45940.189808449075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45940.189808449075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45940.189808449075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45940.189808449075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45940.189808449075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45940.189808449075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45940.189808449075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45940.189808449075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45940.189808449075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45940.189808449075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45940.189808449075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45940.189808449075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45940.189808449075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45940.189808449075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45940.189808449075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45940.189808449075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45940.189808449075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45940.189808449075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45940.189808449075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45940.189808449075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45940.189808449075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45940.189808449075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45940.189808449075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45940.189808449075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45940.189808449075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45940.189808449075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45940.189808449075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45940.189808449075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45940.189808449075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45940.189808449075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45940.189808449075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45940.189808449075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45940.189808449075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45940.189808449075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45940.189808449075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45940.189808449075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45940.189808449075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45940.189808449075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45940.189808449075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45940.189808449075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45940.189808449075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45940.189808449075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45940.189808449075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45940.189808449075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45940.189808449075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45940.189808449075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45940.189808449075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45940.189808449075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45940.189808449075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45940.189808449075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45940.189808449075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45940.189808449075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45940.189808449075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45940.189808449075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45940.189808449075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45940.189808449075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45940.189808449075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45940.189808449075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45940.189808449075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45940.189808449075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45940.189808449075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45940.189808449075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45940.189808449075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45940.189808449075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45940.189808449075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45940.189808449075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45940.189808449075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45940.189808449075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45940.189808449075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45940.189808449075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45940.189808449075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45940.189808449075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45940.189808449075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45940.189808449075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45940.189808449075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45940.189808449075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45940.189808449075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45940.189808449075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45940.189808449075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45940.189808449075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45940.189808449075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45940.189808449075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45940.189808449075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45940.189808449075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45940.189808449075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45940.189808449075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45940.189808449075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45940.189808449075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45940.189808449075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45940.189808449075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45940.189808449075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45940.189808449075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45940.189808449075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45940.189808449075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45940.189808449075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45940.189808449075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45940.189808449075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45940.189808449075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45940.189808449075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45940.189808449075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45940.189808449075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45940.189808449075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45940.189808449075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45940.189808449075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45940.189808449075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45940.189808449075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45940.189808449075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45940.189808449075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45940.189808449075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45940.189808449075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45940.189808449075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45940.189808449075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45940.189808449075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45940.189808449075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45940.189808449075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45940.189808449075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45940.189808449075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45940.189808449075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45940.189808449075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45940.189808449075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45940.189808449075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45940.189808449075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45940.189808449075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45940.189808449075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45940.189808449075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45940.189808449075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45940.189808449075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45940.189808449075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45940.189808449075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45940.189808449075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45940.189808449075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45940.189808449075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45940.189808449075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45940.189808449075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45940.189808449075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45940.189808449075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45940.189808449075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45940.189808449075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45940.189808449075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45940.189808449075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45940.189808449075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45940.189808449075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45940.189808449075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45940.189808449075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45940.189808449075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45940.189808449075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45940.189808449075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45940.189808449075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45940.189808449075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45940.189808449075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45940.189808449075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45940.189808449075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45940.189808449075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45940.189808449075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45940.189808449075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45940.189808449075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45940.189808449075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45940.189808449075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45940.189808449075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45940.189808449075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45940.189808449075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45940.189808449075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45940.189808449075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45940.189808449075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45940.189808449075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45940.189808449075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45940.189808449075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45940.189808449075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45940.189808449075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45940.189808449075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45940.189808449075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45940.189808449075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45940.189808449075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45940.189808449075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45940.189808449075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45940.189808449075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45940.189808449075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45940.189808449075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45940.189808449075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45940.189808449075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45940.189808449075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45940.189808449075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45940.189808449075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45940.189808449075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45940.189808449075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45940.189808449075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45940.189808449075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45940.189808449075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45940.189808449075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45940.189808449075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45940.189808449075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45940.189808449075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45940.189808449075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45940.189808449075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45940.189808449075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45940.189808449075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45940.189808449075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45940.189808449075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45940.189808449075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45940.189808449075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45940.189808449075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45940.189808449075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45940.189808449075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45940.189808449075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45940.189808449075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45940.189808449075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45940.189808449075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45940.189808449075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45940.189808449075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45940.189808449075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45940.189808449075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45940.189808449075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45940.189808449075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45940.189808449075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45940.189808449075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45940.189808449075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45940.189808449075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45940.189808449075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45940.189808449075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45940.189808449075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45940.189808449075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45940.189808449075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45940.189808449075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45940.189808449075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45940.189808449075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45940.189808449075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45940.189808449075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45940.189808449075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45940.189808449075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45940.189808449075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45940.189808449075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45940.189808449075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45940.189808449075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45940.189808449075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45940.189808449075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45940.189808449075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45940.189808449075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45940.189808449075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45940.189808449075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45940.189808449075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45940.189808449075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45940.189808449075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45940.189808449075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45940.189808449075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45940.189808449075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45940.189808449075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45940.189808449075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45940.189808449075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45940.189808449075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45940.189808449075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45940.189808449075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45940.189808449075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45940.189808449075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45940.189808449075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45940.189808449075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45940.189808449075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45940.189808449075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45940.189808449075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45940.189808449075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45940.189808449075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45940.189808449075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45940.189808449075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45940.189808449075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45940.189808449075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45940.189808449075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45940.189808449075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45940.189808449075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45940.189808449075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45940.189808449075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45940.189808449075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45940.189808449075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45940.189808449075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45940.189808449075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45940.189808449075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45940.189808449075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45940.189808449075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45940.189808449075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45940.189808449075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45940.189808449075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45940.189808449075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45940.189808449075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45940.189808449075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45940.189808449075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45940.189808449075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45940.189808449075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45940.189808449075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45940.189808449075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45940.189808449075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45940.189808449075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45940.189808449075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45940.189808449075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45940.189808449075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45940.189808449075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45940.189808449075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45940.189808449075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45940.189808449075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45940.189808449075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45940.189808449075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45940.189808449075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45940.189808449075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45940.189808449075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45940.189808449075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45940.189808449075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45940.189808449075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45940.189808449075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45940.189808449075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45940.189808449075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45940.189808449075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45940.189808449075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45940.189808449075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45940.189808449075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45940.189808449075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45940.189808449075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45940.189808449075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45940.189808449075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45940.189808449075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45940.189808449075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45940.189808449075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45940.189808449075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45940.189808449075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45940.189808449075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45940.189808449075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45940.189808449075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45940.189808449075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45940.189808449075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45940.189808449075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45940.189808449075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45940.189808449075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45940.189808449075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45940.189808449075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45940.189808449075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45940.189808449075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45940.189808449075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45940.189808449075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45940.189808449075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45940.189808449075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45940.189808449075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45940.189808449075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45940.189808449075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45940.189808449075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45940.189808449075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45940.189808449075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45940.189808449075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45940.189808449075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45940.189808449075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45940.189808449075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45940.189808449075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45940.189808449075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45940.189808449075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45940.189808449075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45940.189808449075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45940.189808449075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45940.189808449075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45940.189808449075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45940.189808449075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45940.189808449075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45940.189808449075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45940.189808449075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45940.189808449075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45940.189808449075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45940.189808449075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45940.189808449075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45940.189808449075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45940.189808449075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45940.189808449075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45940.189808449075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45940.189808449075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45940.189808449075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45940.189808449075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45940.189808449075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45940.189808449075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45940.189808449075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45940.189808449075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45940.189808449075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45940.189808449075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45940.189808449075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45940.189808449075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45940.189808449075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45940.189808449075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45940.189808449075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45940.189808449075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45940.189808449075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45940.189808449075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45940.189808449075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45940.189808449075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45940.189808449075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45940.189808449075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45940.189808449075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45940.189808449075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45940.189808449075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45940.189808449075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45940.189808449075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45940.189808449075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45940.189808449075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45940.189808449075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45940.189808449075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45940.189808449075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45940.189808449075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45940.189808449075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45940.189808449075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45940.189808449075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45940.189808449075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45940.189808449075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45940.189808449075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45940.189808449075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45940.189808449075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45940.189808449075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45940.189808449075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45940.189808449075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45940.189808449075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45940.189808449075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45940.189808449075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45940.189808449075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45940.189808449075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45940.189808449075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45940.189808449075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45940.189808449075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45940.189808449075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45940.189808449075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45940.189808449075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45940.189808449075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45940.189808449075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45940.189808449075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45940.189808449075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45940.189808449075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45940.189808449075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45940.189808449075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45940.189808449075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45940.189808449075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45940.189808449075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45940.189808449075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45940.189808449075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45940.189808449075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45940.189808449075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45940.189808449075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45940.189808449075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45940.189808449075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45940.189808449075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45940.189808449075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45940.189808449075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45940.189808449075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45940.189808449075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45940.189808449075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45940.189808449075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45940.189808449075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45940.189808449075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45940.189808449075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45940.189808449075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45940.189808449075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45940.189808449075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45940.189808449075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45940.189808449075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45940.189808449075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45940.189808449075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45940.189808449075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45940.189808449075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45940.189808449075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45940.189808449075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45940.189808449075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45940.189808449075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45940.189808449075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45940.189808449075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45940.189808449075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45940.189808449075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45940.189808449075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45940.189808449075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45940.189808449075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45940.189808449075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45940.189808449075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45940.189808449075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45940.189808449075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45940.189808449075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45940.189808449075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45940.189808449075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45940.189808449075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45940.189808449075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45940.189808449075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45940.189808449075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45940.189808449075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45940.189808449075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45940.189808449075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45940.189808449075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45940.189808449075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45940.189808449075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45940.189808449075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45940.189808449075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45940.189808449075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45940.189808449075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45940.189808449075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45940.189808449075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45940.189808449075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45940.189808449075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45940.189808449075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45940.189808449075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45940.189808449075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45940.189808449075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45940.189808449075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45940.189808449075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45940.189808449075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45940.189808449075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45940.189808449075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45940.189808449075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45940.189808449075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45940.189808449075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45940.189808449075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45940.189808449075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45940.189808449075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45940.189808449075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45940.189808449075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45940.189808449075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45940.189808449075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45940.189808449075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45940.189808449075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45940.189808449075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45940.189808449075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45940.189808449075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45940.189808449075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45940.189808449075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45940.189808449075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45940.189808449075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45940.189808449075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45940.189808449075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45940.189808449075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45940.189808449075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45940.189808449075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45940.189808449075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45940.189808449075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45940.189808449075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45940.189808449075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45940.189808449075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45940.189808449075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45940.189808449075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45940.189808449075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45940.189808449075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45940.189808449075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45940.189808449075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45940.189808449075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45940.189808449075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45940.189808449075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45940.189808449075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45940.189808449075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45940.189808449075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45940.189808449075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45940.189808449075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45940.189808449075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45940.189808449075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45940.189808449075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45940.189808449075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45940.189808449075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45940.189808449075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45940.189808449075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45940.189808449075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45940.189808449075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45940.189808449075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45940.189808449075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45940.189808449075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45940.189808449075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45940.189808449075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45940.189808449075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45940.189808449075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45940.189808449075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45940.189808449075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45940.189808449075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45940.189808449075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45940.189808449075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45940.189808449075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45940.189808449075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45940.189808449075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45940.189808449075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45940.189808449075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45940.189808449075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45940.189808449075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45940.189808449075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45940.189808449075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45940.189808449075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45940.189808449075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45940.189808449075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45940.189808449075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45940.189808449075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45940.189808449075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45940.189808449075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45940.189808449075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45940.189808449075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45940.189808449075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45940.189808449075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45940.189808449075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45940.189808449075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45940.189808449075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45940.189808449075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45940.189808449075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45940.189808449075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45940.189808449075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45940.189808449075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45940.189808449075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45940.189808449075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45940.189808449075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45940.189808449075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45940.189808449075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45940.189808449075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45940.189808449075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45940.189808449075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45940.189808449075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45940.189808449075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45940.189808449075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45940.189808449075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45940.189808449075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45940.189808449075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45940.189808449075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45940.189808449075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45940.189808449075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45940.189808449075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45940.189808449075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45940.189808449075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45940.189808449075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45940.189808449075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45940.189808449075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45940.189808449075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45940.189808449075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45940.189808449075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45940.189808449075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45940.189808449075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45940.189808449075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45940.189808449075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45940.189808449075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45940.189808449075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45940.189808449075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45940.189808449075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45940.189808449075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45940.189808449075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45940.189808449075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45940.189808449075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45940.189808449075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45940.189808449075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45940.189808449075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45940.189808449075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45940.189808449075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45940.189808449075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45940.189808449075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45940.189808449075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45940.189808449075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45940.189808449075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45940.189808449075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45940.189808449075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45940.189808449075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45940.189808449075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45940.189808449075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45940.189808449075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45940.189808449075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45940.189808449075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45940.189808449075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45940.189808449075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45940.189808449075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45940.189808449075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45940.189808449075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39065</v>
      </c>
      <c r="B2" s="102" t="str">
        <f>IFERROR(VLOOKUP(D2,DB!A:K,11,0),"")</f>
        <v>R4</v>
      </c>
      <c r="C2" s="103">
        <v>1</v>
      </c>
      <c r="D2" s="99" t="s">
        <v>35082</v>
      </c>
      <c r="E2" s="104" t="s">
        <v>38964</v>
      </c>
      <c r="F2" s="105">
        <v>45703.480717592596</v>
      </c>
      <c r="G2" s="106">
        <f ca="1">IFERROR(NOW()-F2,"")</f>
        <v>236.70909085647872</v>
      </c>
      <c r="H2" s="105">
        <v>45703.474768518521</v>
      </c>
      <c r="I2" s="102" t="str">
        <f>IFERROR(VLOOKUP(D2,DB!A:F,6,0),"")</f>
        <v>SCECO</v>
      </c>
      <c r="J2" s="102" t="str">
        <f>IFERROR(VLOOKUP(D2,DB!A:G,7,0),"")</f>
        <v>Dead</v>
      </c>
      <c r="K2" s="107" t="s">
        <v>39066</v>
      </c>
      <c r="L2" s="99" t="str">
        <f>IFERROR(VLOOKUP(D2,DB!A:I,9,0),"")</f>
        <v>Latis</v>
      </c>
    </row>
    <row r="3" spans="1:16" ht="15" customHeight="1">
      <c r="A3" s="127" t="s">
        <v>39067</v>
      </c>
      <c r="B3" s="127" t="str">
        <f>IFERROR(VLOOKUP(D3,DB!A:K,11,0),"")</f>
        <v>R4</v>
      </c>
      <c r="C3" s="128">
        <v>3</v>
      </c>
      <c r="D3" s="99" t="s">
        <v>36646</v>
      </c>
      <c r="E3" s="104" t="s">
        <v>38964</v>
      </c>
      <c r="F3" s="131">
        <v>45939.557245370372</v>
      </c>
      <c r="G3" s="132">
        <f ca="1">IFERROR(NOW()-F3,"")</f>
        <v>0.63256307870324235</v>
      </c>
      <c r="H3" s="131">
        <v>45939.542118055557</v>
      </c>
      <c r="I3" s="127" t="str">
        <f>IFERROR(VLOOKUP(D3,DB!A:F,6,0),"")</f>
        <v>Generator-SG</v>
      </c>
      <c r="J3" s="127" t="str">
        <f>IFERROR(VLOOKUP(D3,DB!A:G,7,0),"")</f>
        <v>Weak</v>
      </c>
      <c r="K3" s="133" t="s">
        <v>39068</v>
      </c>
      <c r="L3" s="129" t="str">
        <f>IFERROR(VLOOKUP(D3,DB!A:I,9,0),"")</f>
        <v>Latis</v>
      </c>
    </row>
    <row r="4" spans="1:16" ht="15" customHeight="1">
      <c r="A4" s="127"/>
      <c r="B4" s="127" t="str">
        <f>IFERROR(VLOOKUP(D4,DB!A:K,11,0),"")</f>
        <v/>
      </c>
      <c r="C4" s="128"/>
      <c r="D4" s="129" t="s">
        <v>39069</v>
      </c>
      <c r="E4" s="104"/>
      <c r="F4" s="131"/>
      <c r="G4" s="132">
        <f ca="1">IFERROR(NOW()-F4,"")</f>
        <v>45940.189808449075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45940.189808449075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45940.189808449075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45940.189808449075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45940.189808449075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45940.189808449075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45940.189808449075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45940.189808449075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45940.189808449075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45940.189808449075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45940.189808449075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45940.189808449075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45940.189808449075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45940.189808449075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45940.189808449075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45940.189808449075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45940.189808449075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45940.189808449075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45940.189808449075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45940.189808449075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45940.189808449075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45940.189808449075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45940.189808449075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45940.189808449075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45940.189808449075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45940.189808449075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45940.189808449075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45940.189808449075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45940.189808449075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45940.189808449075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45940.189808449075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45940.189808449075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45940.189808449075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45940.189808449075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45940.189808449075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45940.189808449075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45940.189808449075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45940.189808449075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45940.189808449075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45940.189808449075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45940.189808449075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45940.189808449075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45940.189808449075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45940.189808449075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45940.189808449075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45940.189808449075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45940.189808449075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45940.189808449075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45940.189808449075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45940.189808449075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45940.189808449075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45940.189808449075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45940.189808449075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45940.189808449075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45940.189808449075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45940.189808449075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45940.189808449075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45940.189808449075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45940.189808449075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45940.189808449075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45940.189808449075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45940.189808449075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45940.189808449075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45940.189808449075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45940.189808449075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45940.189808449075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45940.189808449075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45940.189808449075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45940.189808449075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45940.189808449075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45940.189808449075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45940.189808449075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45940.189808449075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45940.189808449075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45940.189808449075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45940.189808449075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45940.189808449075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45940.189808449075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45940.189808449075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45940.189808449075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45940.189808449075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45940.189808449075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45940.189808449075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45940.189808449075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45940.189808449075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45940.189808449075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45940.189808449075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45940.189808449075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45940.189808449075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45940.189808449075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45940.189808449075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45940.189808449075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45940.189808449075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45940.189808449075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45940.189808449075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45940.189808449075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45940.189808449075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45940.189808449075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45940.189808449075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45940.189808449075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45940.189808449075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45940.189808449075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45940.189808449075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45940.189808449075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45940.189808449075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45940.189808449075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45940.189808449075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45940.189808449075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45940.189808449075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45940.189808449075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45940.189808449075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45940.189808449075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45940.189808449075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45940.189808449075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45940.189808449075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45940.189808449075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45940.189808449075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45940.189808449075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45940.189808449075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45940.189808449075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45940.189808449075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45940.189808449075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45940.189808449075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45940.189808449075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45940.189808449075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45940.189808449075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45940.189808449075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45940.189808449075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45940.189808449075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45940.189808449075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45940.189808449075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45940.189808449075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45940.189808449075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45940.189808449075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45940.189808449075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45940.189808449075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45940.189808449075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45940.189808449075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45940.189808449075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45940.189808449075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45940.189808449075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45940.189808449075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45940.189808449075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45940.189808449075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45940.189808449075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45940.189808449075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45940.189808449075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45940.189808449075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45940.189808449075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45940.189808449075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45940.189808449075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45940.189808449075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45940.189808449075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45940.189808449075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45940.189808449075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45940.189808449075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45940.189808449075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45940.189808449075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45940.189808449075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45940.189808449075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45940.189808449075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45940.189808449075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45940.189808449075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45940.189808449075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45940.189808449075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45940.189808449075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45940.189808449075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45940.189808449075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45940.189808449075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45940.189808449075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45940.189808449075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45940.189808449075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45940.189808449075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45940.189808449075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45940.189808449075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45940.189808449075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45940.189808449075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45940.189808449075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45940.189808449075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45940.189808449075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45940.189808449075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45940.189808449075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45940.189808449075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45940.189808449075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45940.189808449075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45940.189808449075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45940.189808449075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45940.189808449075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45940.189808449075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45940.189808449075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45940.189808449075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45940.189808449075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45940.189808449075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45940.189808449075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45940.189808449075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45940.189808449075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45940.189808449075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45940.189808449075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45940.189808449075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45940.189808449075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45940.189808449075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45940.189808449075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45940.189808449075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45940.189808449075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45940.189808449075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45940.189808449075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45940.189808449075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45940.189808449075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45940.189808449075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45940.189808449075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45940.189808449075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45940.189808449075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45940.189808449075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45940.189808449075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45940.189808449075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45940.189808449075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45940.189808449075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45940.189808449075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45940.189808449075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45940.189808449075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45940.189808449075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45940.189808449075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45940.189808449075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45940.189808449075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45940.189808449075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45940.189808449075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45940.189808449075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45940.189808449075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45940.189808449075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45940.189808449075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45940.189808449075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45940.189808449075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45940.189808449075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45940.189808449075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45940.189808449075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45940.189808449075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45940.189808449075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45940.189808449075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45940.189808449075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45940.189808449075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45940.189808449075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45940.189808449075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45940.189808449075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45940.189808449075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45940.189808449075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45940.189808449075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45940.189808449075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45940.189808449075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45940.189808449075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45940.189808449075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45940.189808449075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45940.189808449075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45940.189808449075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45940.189808449075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45940.189808449075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45940.189808449075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45940.189808449075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45940.189808449075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45940.189808449075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45940.189808449075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45940.189808449075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45940.189808449075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45940.189808449075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45940.189808449075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45940.189808449075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45940.189808449075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45940.189808449075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45940.189808449075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45940.189808449075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45940.189808449075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45940.189808449075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45940.189808449075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45940.189808449075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45940.189808449075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45940.189808449075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45940.189808449075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45940.189808449075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45940.189808449075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45940.189808449075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45940.189808449075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45940.189808449075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45940.189808449075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45940.189808449075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45940.189808449075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45940.189808449075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45940.189808449075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45940.189808449075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45940.189808449075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45940.189808449075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45940.189808449075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45940.189808449075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45940.189808449075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45940.189808449075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45940.189808449075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45940.189808449075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45940.189808449075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45940.189808449075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45940.189808449075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45940.189808449075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45940.189808449075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45940.189808449075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45940.189808449075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45940.189808449075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45940.189808449075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45940.189808449075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45940.189808449075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45940.189808449075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45940.189808449075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45940.189808449075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45940.189808449075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45940.189808449075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45940.189808449075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45940.189808449075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45940.189808449075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45940.189808449075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45940.189808449075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45940.189808449075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45940.189808449075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45940.189808449075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45940.189808449075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45940.189808449075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45940.189808449075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45940.189808449075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45940.189808449075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45940.189808449075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45940.189808449075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45940.189808449075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45940.189808449075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45940.189808449075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45940.189808449075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45940.189808449075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45940.189808449075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45940.189808449075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45940.189808449075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45940.189808449075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45940.189808449075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45940.189808449075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45940.189808449075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45940.189808449075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45940.189808449075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45940.189808449075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45940.189808449075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45940.189808449075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45940.189808449075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45940.189808449075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45940.189808449075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45940.189808449075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45940.189808449075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45940.189808449075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45940.189808449075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45940.189808449075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45940.189808449075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45940.189808449075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45940.189808449075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45940.189808449075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45940.189808449075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45940.189808449075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45940.189808449075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45940.189808449075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45940.189808449075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45940.189808449075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45940.189808449075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45940.189808449075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45940.189808449075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45940.189808449075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45940.189808449075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45940.189808449075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45940.189808449075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45940.189808449075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45940.189808449075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45940.189808449075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45940.189808449075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45940.189808449075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45940.189808449075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45940.189808449075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45940.189808449075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45940.189808449075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45940.189808449075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45940.189808449075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45940.189808449075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45940.189808449075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45940.189808449075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45940.189808449075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45940.189808449075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45940.189808449075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45940.189808449075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45940.189808449075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45940.189808449075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45940.189808449075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45940.189808449075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45940.189808449075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45940.189808449075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45940.189808449075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45940.189808449075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45940.189808449075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45940.189808449075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45940.189808449075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45940.189808449075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45940.189808449075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45940.189808449075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45940.189808449075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45940.189808449075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45940.189808449075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45940.189808449075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45940.189808449075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45940.189808449075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45940.189808449075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45940.189808449075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45940.189808449075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45940.189808449075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45940.189808449075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45940.189808449075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45940.189808449075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45940.189808449075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45940.189808449075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45940.189808449075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45940.189808449075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45940.189808449075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45940.189808449075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45940.189808449075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45940.189808449075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45940.189808449075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45940.189808449075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45940.189808449075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45940.189808449075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45940.189808449075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45940.189808449075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45940.189808449075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45940.189808449075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45940.189808449075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45940.189808449075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45940.189808449075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45940.189808449075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45940.189808449075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45940.189808449075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45940.189808449075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45940.189808449075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45940.189808449075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45940.189808449075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45940.189808449075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45940.189808449075</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45940.189808449075</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3">
        <f ca="1">IFERROR(NOW()-F2,"")</f>
        <v>48.357748263886606</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39052</v>
      </c>
      <c r="F3" s="38">
        <v>45926.188877314817</v>
      </c>
      <c r="G3" s="163">
        <f t="shared" ref="G3" ca="1" si="0">IFERROR(NOW()-F3,"")</f>
        <v>14.000931134258281</v>
      </c>
      <c r="H3" s="38">
        <v>45926.158159722225</v>
      </c>
      <c r="I3" s="37" t="str">
        <f>IFERROR(VLOOKUP(D3,DB!A:F,6,0),"")</f>
        <v>SCECO</v>
      </c>
      <c r="J3" s="37" t="str">
        <f>IFERROR(VLOOKUP(D3,DB!A:G,7,0),"")</f>
        <v>Good</v>
      </c>
      <c r="K3" s="37" t="s">
        <v>39073</v>
      </c>
      <c r="L3" s="37" t="str">
        <f>IFERROR(VLOOKUP(D3,DB!A:I,9,0),"")</f>
        <v>Latis</v>
      </c>
      <c r="M3" s="125"/>
    </row>
    <row r="4" spans="1:13" ht="15">
      <c r="A4" s="37" t="s">
        <v>39074</v>
      </c>
      <c r="B4" s="37" t="str">
        <f>IFERROR(VLOOKUP(D4,DB!A:K,11,0),"")</f>
        <v>R5</v>
      </c>
      <c r="C4" s="37">
        <v>1</v>
      </c>
      <c r="D4" s="37" t="s">
        <v>35903</v>
      </c>
      <c r="E4" s="37" t="s">
        <v>38964</v>
      </c>
      <c r="F4" s="38">
        <v>45939.885000000002</v>
      </c>
      <c r="G4" s="39">
        <f t="shared" ref="G4:G11" ca="1" si="1">IFERROR(NOW()-F4,"")</f>
        <v>0.30480844907287974</v>
      </c>
      <c r="H4" s="38">
        <v>45939.879293981481</v>
      </c>
      <c r="I4" s="37" t="str">
        <f>IFERROR(VLOOKUP(D4,DB!A:F,6,0),"")</f>
        <v>Generator-SG</v>
      </c>
      <c r="J4" s="37" t="str">
        <f>IFERROR(VLOOKUP(D4,DB!A:G,7,0),"")</f>
        <v>Dead</v>
      </c>
      <c r="K4" s="37" t="s">
        <v>39075</v>
      </c>
      <c r="L4" s="37" t="str">
        <f>IFERROR(VLOOKUP(D4,DB!A:I,9,0),"")</f>
        <v>Latis</v>
      </c>
    </row>
    <row r="5" spans="1:13" ht="15">
      <c r="A5" s="37"/>
      <c r="B5" s="37" t="str">
        <f>IFERROR(VLOOKUP(D5,DB!A:K,11,0),"")</f>
        <v/>
      </c>
      <c r="C5" s="37"/>
      <c r="D5" s="126"/>
      <c r="E5" s="37"/>
      <c r="F5" s="38"/>
      <c r="G5" s="39">
        <f t="shared" ca="1" si="1"/>
        <v>45940.189808449075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45940.189808449075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45940.189808449075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45940.189808449075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45940.189808449075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45940.189808449075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45940.189808449075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45940.189808449075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45940.189808449075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45940.189808449075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45940.189808449075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45940.189808449075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45940.189808449075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45940.189808449075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45940.189808449075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45940.189808449075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45940.189808449075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45940.189808449075</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45940.189808449075</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45940.189808449075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45940.189808449075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45940.189808449075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45940.189808449075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45940.189808449075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45940.189808449075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45940.189808449075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45940.189808449075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45940.189808449075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45940.189808449075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45940.189808449075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45940.189808449075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45940.189808449075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45940.189808449075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45940.189808449075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45940.189808449075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45940.189808449075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45940.189808449075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45940.189808449075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45940.189808449075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45940.189808449075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45940.189808449075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45940.189808449075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45940.189808449075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45940.189808449075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45940.189808449075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45940.189808449075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45940.189808449075</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45940.189808449075</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45940.189808449075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45940.189808449075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45940.189808449075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45940.189808449075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45940.189808449075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45940.189808449075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45940.189808449075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45940.189808449075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45940.189808449075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45940.189808449075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45940.189808449075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45940.189808449075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45940.189808449075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45940.189808449075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45940.189808449075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45940.189808449075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45940.189808449075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45940.189808449075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45940.189808449075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45940.189808449075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45940.189808449075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45940.189808449075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45940.189808449075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45940.189808449075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45940.189808449075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45940.189808449075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45940.189808449075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45940.189808449075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45940.189808449075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45940.189808449075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45940.189808449075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45940.189808449075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45940.189808449075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45940.189808449075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45940.189808449075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45940.189808449075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45940.189808449075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45940.189808449075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45940.189808449075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45940.189808449075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45940.189808449075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45940.189808449075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45940.189808449075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45940.189808449075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45940.189808449075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45940.189808449075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45940.189808449075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45940.189808449075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45940.189808449075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45940.189808449075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45940.189808449075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45940.189808449075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45940.189808449075</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45940.189808449075</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13.416961226852436</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0.66074594907695428</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6.3088362268536002</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45939.857638888891</v>
      </c>
      <c r="G5" s="151">
        <f ca="1">IFERROR(NOW()-F5,"-")</f>
        <v>0.33216956018441124</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39084</v>
      </c>
      <c r="B6" s="149" t="str">
        <f>IFERROR(VLOOKUP(D6,DB!A:K,11,0),"")</f>
        <v>R6</v>
      </c>
      <c r="C6" s="148">
        <v>1</v>
      </c>
      <c r="D6" s="149" t="s">
        <v>33325</v>
      </c>
      <c r="E6" s="148" t="s">
        <v>38964</v>
      </c>
      <c r="F6" s="150">
        <v>45939.789467592593</v>
      </c>
      <c r="G6" s="151">
        <f ca="1">IFERROR(NOW()-F6,"-")</f>
        <v>0.40034085648221662</v>
      </c>
      <c r="H6" s="152">
        <v>45939.783831018518</v>
      </c>
      <c r="I6" s="149" t="str">
        <f>IFERROR(VLOOKUP(D6,DB!A:F,6,0),"")</f>
        <v>Generator-SG</v>
      </c>
      <c r="J6" s="149" t="str">
        <f>IFERROR(VLOOKUP(D6,DB!A:G,7,0),"")</f>
        <v>Vandalized</v>
      </c>
      <c r="K6" s="148" t="s">
        <v>39085</v>
      </c>
      <c r="L6" s="149" t="str">
        <f>IFERROR(VLOOKUP(D6,DB!A:I,9,0),"")</f>
        <v>Latis</v>
      </c>
    </row>
    <row r="7" spans="1:16383" ht="31.5" customHeight="1">
      <c r="A7" s="148" t="s">
        <v>39086</v>
      </c>
      <c r="B7" s="149" t="str">
        <f>IFERROR(VLOOKUP(D7,DB!A:K,11,0),"")</f>
        <v>R6</v>
      </c>
      <c r="C7" s="148">
        <v>1</v>
      </c>
      <c r="D7" s="149" t="s">
        <v>32687</v>
      </c>
      <c r="E7" s="148" t="s">
        <v>38964</v>
      </c>
      <c r="F7" s="150"/>
      <c r="G7" s="151">
        <f ca="1">IFERROR(NOW()-F7,"-")</f>
        <v>45940.189808449075</v>
      </c>
      <c r="H7" s="152">
        <v>45940.086435185185</v>
      </c>
      <c r="I7" s="149" t="str">
        <f>IFERROR(VLOOKUP(D7,DB!A:F,6,0),"")</f>
        <v>SCECO</v>
      </c>
      <c r="J7" s="149" t="str">
        <f>IFERROR(VLOOKUP(D7,DB!A:G,7,0),"")</f>
        <v>Vandalized</v>
      </c>
      <c r="K7" s="148" t="s">
        <v>39087</v>
      </c>
      <c r="L7" s="149" t="str">
        <f>IFERROR(VLOOKUP(D7,DB!A:I,9,0),"")</f>
        <v>Latis</v>
      </c>
    </row>
    <row r="8" spans="1:16383" ht="31.5" customHeight="1">
      <c r="A8" s="156"/>
      <c r="B8" s="156" t="str">
        <f>IFERROR(VLOOKUP(D8,DB!A:K,11,0),"")</f>
        <v/>
      </c>
      <c r="C8" s="156"/>
      <c r="D8" s="156"/>
      <c r="E8" s="156"/>
      <c r="F8" s="161"/>
      <c r="G8" s="151">
        <f ca="1">IFERROR(NOW()-F8,"-")</f>
        <v>45940.189808449075</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45940.189808449075</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45940.189808449075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45940.189808449075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45940.189808449075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45940.189808449075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45940.189808449075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45940.189808449075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45940.189808449075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45940.189808449075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45940.189808449075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45940.189808449075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45940.189808449075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45940.189808449075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45940.189808449075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45940.189808449075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45940.189808449075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45940.189808449075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45940.189808449075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45940.189808449075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45940.189808449075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45940.189808449075</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45940.189808449075</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45940.189808449075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45940.189808449075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45940.189808449075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45940.189808449075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45940.189808449075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45940.189808449075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45940.189808449075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45940.189808449075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45940.189808449075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45940.189808449075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45940.189808449075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45940.189808449075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45940.189808449075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45940.189808449075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45940.189808449075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45940.189808449075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45940.189808449075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45940.189808449075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45940.189808449075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45940.189808449075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45940.189808449075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45940.189808449075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45940.189808449075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45940.189808449075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45940.189808449075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45940.189808449075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45940.189808449075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45940.189808449075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45940.189808449075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45940.189808449075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45940.189808449075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45940.189808449075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45940.189808449075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45940.189808449075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45940.189808449075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45940.189808449075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45940.189808449075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45940.189808449075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45940.189808449075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45940.189808449075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45940.189808449075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45940.189808449075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45940.189808449075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45940.189808449075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45940.189808449075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45940.189808449075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45940.189808449075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45940.189808449075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45940.189808449075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45940.189808449075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45940.189808449075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45940.189808449075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45940.189808449075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45940.189808449075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45940.189808449075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45940.189808449075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45940.189808449075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45940.189808449075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45940.189808449075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45940.189808449075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45940.189808449075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45940.189808449075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45940.189808449075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45940.189808449075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45940.189808449075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45940.189808449075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45940.189808449075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45940.189808449075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45940.189808449075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45940.189808449075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45940.189808449075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45940.189808449075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45940.189808449075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45940.189808449075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45940.189808449075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45940.189808449075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45940.189808449075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45940.189808449075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45940.189808449075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45940.189808449075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45940.189808449075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45940.189808449075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45940.189808449075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45940.189808449075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45940.189808449075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45940.189808449075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45940.189808449075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45940.189808449075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45940.189808449075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45940.189808449075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45940.189808449075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45940.189808449075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45940.189808449075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45940.189808449075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45940.189808449075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45940.189808449075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45940.189808449075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45940.189808449075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45940.189808449075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45940.189808449075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45940.189808449075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45940.189808449075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45940.189808449075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45940.189808449075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45940.189808449075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45940.189808449075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45940.189808449075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45940.189808449075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45940.189808449075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45940.189808449075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45940.189808449075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45940.189808449075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45940.189808449075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45940.189808449075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45940.189808449075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45940.189808449075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45940.189808449075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45940.189808449075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45940.189808449075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45940.189808449075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45940.189808449075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45940.189808449075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45940.189808449075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45940.189808449075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45940.189808449075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45940.189808449075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45940.189808449075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45940.189808449075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45940.189808449075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45940.189808449075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45940.189808449075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45940.189808449075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45940.189808449075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45940.189808449075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45940.189808449075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45940.189808449075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45940.189808449075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45940.189808449075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45940.189808449075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45940.189808449075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45940.189808449075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45940.189808449075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45940.189808449075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45940.189808449075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45940.189808449075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45940.189808449075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45940.189808449075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45940.189808449075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45940.189808449075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45940.189808449075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45940.189808449075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45940.189808449075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45940.189808449075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45940.189808449075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45940.189808449075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45940.189808449075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45940.189808449075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45940.189808449075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45940.189808449075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45940.189808449075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45940.189808449075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45940.189808449075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45940.189808449075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45940.189808449075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45940.189808449075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45940.189808449075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45940.189808449075</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2025-10-10T01:35:13Z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