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83" documentId="13_ncr:1_{F6CB121F-512D-4AA6-A0C1-0FB36C537598}" xr6:coauthVersionLast="47" xr6:coauthVersionMax="47" xr10:uidLastSave="{6FE7E2FA-4867-4005-ACB5-C0A16BB3520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13" i="5"/>
  <c r="G13" i="5"/>
  <c r="I13" i="5"/>
  <c r="J13" i="5"/>
  <c r="L13" i="5"/>
  <c r="B12" i="5"/>
  <c r="G12" i="5"/>
  <c r="I12" i="5"/>
  <c r="J12" i="5"/>
  <c r="L12" i="5"/>
  <c r="B11" i="5"/>
  <c r="G11" i="5"/>
  <c r="I11" i="5"/>
  <c r="J11" i="5"/>
  <c r="L11" i="5"/>
  <c r="B10" i="5"/>
  <c r="G10" i="5"/>
  <c r="I10" i="5"/>
  <c r="J10" i="5"/>
  <c r="L10" i="5"/>
  <c r="B9" i="5"/>
  <c r="G9" i="5"/>
  <c r="I9" i="5"/>
  <c r="J9" i="5"/>
  <c r="L9" i="5"/>
  <c r="B8" i="5"/>
  <c r="G8" i="5"/>
  <c r="I8" i="5"/>
  <c r="J8" i="5"/>
  <c r="L8"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I2" i="3"/>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L4" i="1"/>
</calcChain>
</file>

<file path=xl/sharedStrings.xml><?xml version="1.0" encoding="utf-8"?>
<sst xmlns="http://schemas.openxmlformats.org/spreadsheetml/2006/main" count="178663" uniqueCount="39099">
  <si>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</si>
  <si>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</si>
  <si>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</si>
  <si>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</si>
  <si>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</si>
  <si>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</si>
  <si>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</si>
  <si>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</si>
  <si>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</si>
  <si>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</si>
  <si>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</si>
  <si>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</si>
  <si>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</si>
  <si>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</si>
  <si>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</si>
  <si>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</si>
  <si>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</si>
  <si>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</si>
  <si>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</si>
  <si>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</si>
  <si>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</si>
  <si>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</si>
  <si>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</si>
  <si>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</si>
  <si>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</si>
  <si>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</si>
  <si>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</si>
  <si>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</si>
  <si>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</si>
  <si>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</si>
  <si>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</si>
  <si>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</si>
  <si>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</si>
  <si>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</si>
  <si>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</si>
  <si>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</si>
  <si>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</si>
  <si>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</si>
  <si>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</si>
  <si>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</si>
  <si>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</si>
  <si>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</si>
  <si>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</si>
  <si>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</si>
  <si>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</si>
  <si>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</si>
  <si>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</si>
  <si>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</si>
  <si>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</si>
  <si>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</si>
  <si>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</si>
  <si>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</si>
  <si>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</si>
  <si>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</si>
  <si>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</si>
  <si>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</si>
  <si>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</si>
  <si>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</si>
  <si>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</si>
  <si>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</si>
  <si>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</si>
  <si>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</si>
  <si>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</si>
  <si>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</si>
  <si>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</si>
  <si>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</si>
  <si>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</si>
  <si>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</si>
  <si>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</si>
  <si>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</si>
  <si>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</si>
  <si>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</si>
  <si>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</si>
  <si>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</si>
  <si>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</si>
  <si>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</si>
  <si>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</si>
  <si>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</si>
  <si>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</si>
  <si>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</si>
  <si>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</si>
  <si>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</si>
  <si>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</si>
  <si>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</si>
  <si>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</si>
  <si>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</si>
  <si>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</si>
  <si>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</si>
  <si>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</si>
  <si>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</si>
  <si>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</si>
  <si>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</si>
  <si>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</si>
  <si>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</si>
  <si>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</si>
  <si>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</si>
  <si>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</si>
  <si>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</si>
  <si>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</si>
  <si>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</si>
  <si>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</si>
  <si>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</si>
  <si>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</si>
  <si>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</si>
  <si>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</si>
  <si>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</si>
  <si>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</si>
  <si>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</si>
  <si>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</si>
  <si>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</si>
  <si>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</si>
  <si>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</si>
  <si>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</si>
  <si>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</si>
  <si>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</si>
  <si>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</si>
  <si>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</si>
  <si>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</si>
  <si>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</si>
  <si>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</si>
  <si>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</si>
  <si>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</si>
  <si>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</si>
  <si>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</si>
  <si>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</si>
  <si>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</si>
  <si>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</si>
  <si>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</si>
  <si>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</si>
  <si>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</si>
  <si>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</si>
  <si>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</si>
  <si>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</si>
  <si>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</si>
  <si>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</si>
  <si>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</si>
  <si>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</si>
  <si>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</si>
  <si>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</si>
  <si>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</si>
  <si>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</si>
  <si>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</si>
  <si>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</si>
  <si>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</si>
  <si>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</si>
  <si>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</si>
  <si>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</si>
  <si>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</si>
  <si>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</si>
  <si>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</si>
  <si>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</si>
  <si>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</si>
  <si>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</si>
  <si>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</si>
  <si>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</si>
  <si>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</si>
  <si>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</si>
  <si>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</si>
  <si>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</si>
  <si>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</si>
  <si>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</si>
  <si>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</si>
  <si>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</si>
  <si>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</si>
  <si>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</si>
  <si>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</si>
  <si>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</si>
  <si>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</si>
  <si>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</si>
  <si>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</si>
  <si>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</si>
  <si>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</si>
  <si>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</si>
  <si>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</si>
  <si>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</si>
  <si>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</si>
  <si>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</si>
  <si>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</si>
  <si>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</si>
  <si>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</si>
  <si>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</si>
  <si>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</si>
  <si>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</si>
  <si>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</si>
  <si>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</si>
  <si>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</si>
  <si>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</si>
  <si>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</si>
  <si>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</si>
  <si>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</si>
  <si>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</si>
  <si>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</si>
  <si>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</si>
  <si>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</si>
  <si>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</si>
  <si>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</si>
  <si>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</si>
  <si>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</si>
  <si>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</si>
  <si>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</si>
  <si>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</si>
  <si>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</si>
  <si>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</si>
  <si>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</si>
  <si>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</si>
  <si>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</si>
  <si>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</si>
  <si>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</si>
  <si>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</si>
  <si>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</si>
  <si>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</si>
  <si>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</si>
  <si>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</si>
  <si>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</si>
  <si>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</si>
  <si>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</si>
  <si>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</si>
  <si>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</si>
  <si>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</si>
  <si>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</si>
  <si>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</si>
  <si>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</si>
  <si>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</si>
  <si>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</si>
  <si>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</si>
  <si>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</si>
  <si>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</si>
  <si>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</si>
  <si>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</si>
  <si>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</si>
  <si>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</si>
  <si>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</si>
  <si>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</si>
  <si>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</si>
  <si>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</si>
  <si>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</si>
  <si>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</si>
  <si>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</si>
  <si>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</si>
  <si>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</si>
  <si>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</si>
  <si>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</si>
  <si>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</si>
  <si>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</si>
  <si>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</si>
  <si>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</si>
  <si>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</si>
  <si>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</si>
  <si>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</si>
  <si>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</si>
  <si>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</si>
  <si>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</si>
  <si>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</si>
  <si>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</si>
  <si>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</si>
  <si>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</si>
  <si>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</si>
  <si>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</si>
  <si>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</si>
  <si>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</si>
  <si>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</si>
  <si>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</si>
  <si>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</si>
  <si>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</si>
  <si>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</si>
  <si>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</si>
  <si>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</si>
  <si>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</si>
  <si>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</si>
  <si>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</si>
  <si>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</si>
  <si>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</si>
  <si>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</si>
  <si>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</si>
  <si>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</si>
  <si>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</si>
  <si>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</si>
  <si>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</si>
  <si>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</si>
  <si>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</si>
  <si>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</si>
  <si>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</si>
  <si>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</si>
  <si>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</si>
  <si>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</si>
  <si>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</si>
  <si>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</si>
  <si>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</si>
  <si>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</si>
  <si>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</si>
  <si>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</si>
  <si>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</si>
  <si>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</si>
  <si>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</si>
  <si>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</si>
  <si>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</si>
  <si>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</si>
  <si>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</si>
  <si>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</si>
  <si>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</si>
  <si>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</si>
  <si>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</si>
  <si>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</si>
  <si>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</si>
  <si>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</si>
  <si>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</si>
  <si>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</si>
  <si>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</si>
  <si>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</si>
  <si>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</si>
  <si>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</si>
  <si>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</si>
  <si>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</si>
  <si>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</si>
  <si>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</si>
  <si>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</si>
  <si>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</si>
  <si>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</si>
  <si>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</si>
  <si>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</si>
  <si>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</si>
  <si>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</si>
  <si>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</si>
  <si>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</si>
  <si>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</si>
  <si>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</si>
  <si>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</si>
  <si>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</si>
  <si>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</si>
  <si>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</si>
  <si>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</si>
  <si>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</si>
  <si>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</si>
  <si>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</si>
  <si>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</si>
  <si>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</si>
  <si>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</si>
  <si>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</si>
  <si>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</si>
  <si>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</si>
  <si>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</si>
  <si>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</si>
  <si>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</si>
  <si>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</si>
  <si>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</si>
  <si>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</si>
  <si>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</si>
  <si>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</si>
  <si>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</si>
  <si>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</si>
  <si>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</si>
  <si>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</si>
  <si>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</si>
  <si>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</si>
  <si>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</si>
  <si>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</si>
  <si>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</si>
  <si>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</si>
  <si>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</si>
  <si>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</si>
  <si>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</si>
  <si>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</si>
  <si>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</si>
  <si>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</si>
  <si>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</si>
  <si>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</si>
  <si>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</si>
  <si>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</si>
  <si>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</si>
  <si>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</si>
  <si>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</si>
  <si>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</si>
  <si>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</si>
  <si>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</si>
  <si>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</si>
  <si>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</si>
  <si>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</si>
  <si>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</si>
  <si>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</si>
  <si>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</si>
  <si>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</si>
  <si>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</si>
  <si>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</si>
  <si>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</si>
  <si>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</si>
  <si>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</si>
  <si>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</si>
  <si>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</si>
  <si>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</si>
  <si>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</si>
  <si>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</si>
  <si>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</si>
  <si>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</si>
  <si>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</si>
  <si>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</si>
  <si>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</si>
  <si>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</si>
  <si>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</si>
  <si>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</si>
  <si>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</si>
  <si>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</si>
  <si>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</si>
  <si>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</si>
  <si>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</si>
  <si>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</si>
  <si>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</si>
  <si>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</si>
  <si>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</si>
  <si>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</si>
  <si>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</si>
  <si>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</si>
  <si>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</si>
  <si>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</si>
  <si>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</si>
  <si>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</si>
  <si>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</si>
  <si>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</si>
  <si>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</si>
  <si>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</si>
  <si>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</si>
  <si>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</si>
  <si>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</si>
  <si>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</si>
  <si>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</si>
  <si>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</si>
  <si>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</si>
  <si>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</si>
  <si>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</si>
  <si>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</si>
  <si>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</si>
  <si>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</si>
  <si>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</si>
  <si>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</si>
  <si>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</si>
  <si>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</si>
  <si>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</si>
  <si>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</si>
  <si>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</si>
  <si>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</si>
  <si>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</si>
  <si>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</si>
  <si>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</si>
  <si>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</si>
  <si>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</si>
  <si>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</si>
  <si>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</si>
  <si>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</si>
  <si>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</si>
  <si>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</si>
  <si>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</si>
  <si>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</si>
  <si>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</si>
  <si>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</si>
  <si>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</si>
  <si>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</si>
  <si>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</si>
  <si>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</si>
  <si>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</si>
  <si>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</si>
  <si>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</si>
  <si>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</si>
  <si>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</si>
  <si>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</si>
  <si>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</si>
  <si>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</si>
  <si>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</si>
  <si>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</si>
  <si>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</si>
  <si>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</si>
  <si>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</si>
  <si>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</si>
  <si>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</si>
  <si>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</si>
  <si>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</si>
  <si>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</si>
  <si>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</si>
  <si>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</si>
  <si>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</si>
  <si>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</si>
  <si>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</si>
  <si>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</si>
  <si>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</si>
  <si>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</si>
  <si>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</si>
  <si>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</si>
  <si>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</si>
  <si>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</si>
  <si>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</si>
  <si>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</si>
  <si>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</si>
  <si>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</si>
  <si>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</si>
  <si>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</si>
  <si>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</si>
  <si>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</si>
  <si>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</si>
  <si>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</si>
  <si>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</si>
  <si>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</si>
  <si>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</si>
  <si>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</si>
  <si>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</si>
  <si>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</si>
  <si>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</si>
  <si>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</si>
  <si>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</si>
  <si>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</si>
  <si>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</si>
  <si>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</si>
  <si>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</si>
  <si>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</si>
  <si>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</si>
  <si>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</si>
  <si>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</si>
  <si>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</si>
  <si>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</si>
  <si>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</si>
  <si>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</si>
  <si>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</si>
  <si>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</si>
  <si>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</si>
  <si>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</si>
  <si>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</si>
  <si>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</si>
  <si>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</si>
  <si>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</si>
  <si>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</si>
  <si>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</si>
  <si>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</si>
  <si>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</si>
  <si>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</si>
  <si>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</si>
  <si>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</si>
  <si>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</si>
  <si>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</si>
  <si>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</si>
  <si>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</si>
  <si>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</si>
  <si>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</si>
  <si>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</si>
  <si>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</si>
  <si>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</si>
  <si>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</si>
  <si>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</si>
  <si>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</si>
  <si>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</si>
  <si>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</si>
  <si>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</si>
  <si>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</si>
  <si>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</si>
  <si>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</si>
  <si>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</si>
  <si>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</si>
  <si>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</si>
  <si>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</si>
  <si>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</si>
  <si>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</si>
  <si>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</si>
  <si>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</si>
  <si>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</si>
  <si>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</si>
  <si>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</si>
  <si>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</si>
  <si>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</si>
  <si>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</si>
  <si>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</si>
  <si>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</si>
  <si>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</si>
  <si>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</si>
  <si>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</si>
  <si>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</si>
  <si>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</si>
  <si>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</si>
  <si>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</si>
  <si>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</si>
  <si>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</si>
  <si>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</si>
  <si>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</si>
  <si>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</si>
  <si>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</si>
  <si>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</si>
  <si>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</si>
  <si>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</si>
  <si>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</si>
  <si>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</si>
  <si>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</si>
  <si>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</si>
  <si>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</si>
  <si>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</si>
  <si>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</si>
  <si>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</si>
  <si>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</si>
  <si>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</si>
  <si>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</si>
  <si>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</si>
  <si>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</si>
  <si>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</si>
  <si>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</si>
  <si>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</si>
  <si>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</si>
  <si>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</si>
  <si>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</si>
  <si>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</si>
  <si>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</si>
  <si>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</si>
  <si>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</si>
  <si>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</si>
  <si>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</si>
  <si>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</si>
  <si>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</si>
  <si>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</si>
  <si>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</si>
  <si>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</si>
  <si>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</si>
  <si>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</si>
  <si>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</si>
  <si>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</si>
  <si>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</si>
  <si>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</si>
  <si>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</si>
  <si>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</si>
  <si>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</si>
  <si>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</si>
  <si>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</si>
  <si>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</si>
  <si>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</si>
  <si>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</si>
  <si>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</si>
  <si>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</si>
  <si>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</si>
  <si>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</si>
  <si>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</si>
  <si>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</si>
  <si>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</si>
  <si>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</si>
  <si>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</si>
  <si>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</si>
  <si>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</si>
  <si>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</si>
  <si>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</si>
  <si>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</si>
  <si>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</si>
  <si>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</si>
  <si>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</si>
  <si>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</si>
  <si>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</si>
  <si>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</si>
  <si>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</si>
  <si>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</si>
  <si>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</si>
  <si>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</si>
  <si>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</si>
  <si>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</si>
  <si>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</si>
  <si>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</si>
  <si>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</si>
  <si>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</si>
  <si>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</si>
  <si>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</si>
  <si>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</si>
  <si>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</si>
  <si>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</si>
  <si>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</si>
  <si>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</si>
  <si>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</si>
  <si>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</si>
  <si>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</si>
  <si>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</si>
  <si>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</si>
  <si>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</si>
  <si>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</si>
  <si>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</si>
  <si>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</si>
  <si>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</si>
  <si>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</si>
  <si>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</si>
  <si>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</si>
  <si>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</si>
  <si>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</si>
  <si>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</si>
  <si>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</si>
  <si>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</si>
  <si>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</si>
  <si>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</si>
  <si>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</si>
  <si>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</si>
  <si>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</si>
  <si>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</si>
  <si>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</si>
  <si>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</si>
  <si>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</si>
  <si>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</si>
  <si>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</si>
  <si>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</si>
  <si>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</si>
  <si>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</si>
  <si>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</si>
  <si>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</si>
  <si>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</si>
  <si>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</si>
  <si>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</si>
  <si>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</si>
  <si>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</si>
  <si>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</si>
  <si>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</si>
  <si>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</si>
  <si>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</si>
  <si>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</si>
  <si>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</si>
  <si>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</si>
  <si>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</si>
  <si>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</si>
  <si>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</si>
  <si>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</si>
  <si>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</si>
  <si>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</si>
  <si>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</si>
  <si>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</si>
  <si>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</si>
  <si>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</si>
  <si>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</si>
  <si>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</si>
  <si>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</si>
  <si>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</si>
  <si>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</si>
  <si>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</si>
  <si>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</si>
  <si>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</si>
  <si>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</si>
  <si>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</si>
  <si>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</si>
  <si>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</si>
  <si>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</si>
  <si>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</si>
  <si>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</si>
  <si>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</si>
  <si>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</si>
  <si>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</si>
  <si>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</si>
  <si>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</si>
  <si>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</si>
  <si>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</si>
  <si>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</si>
  <si>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</si>
  <si>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</si>
  <si>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</si>
  <si>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</si>
  <si>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</si>
  <si>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</si>
  <si>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</si>
  <si>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</si>
  <si>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</si>
  <si>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</si>
  <si>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</si>
  <si>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</si>
  <si>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</si>
  <si>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</si>
  <si>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</si>
  <si>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</si>
  <si>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</si>
  <si>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</si>
  <si>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</si>
  <si>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</si>
  <si>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</si>
  <si>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</si>
  <si>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</si>
  <si>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</si>
  <si>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</si>
  <si>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</si>
  <si>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</si>
  <si>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</si>
  <si>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</si>
  <si>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</si>
  <si>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</si>
  <si>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</si>
  <si>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</si>
  <si>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</si>
  <si>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</si>
  <si>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</si>
  <si>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</si>
  <si>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</si>
  <si>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</si>
  <si>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</si>
  <si>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</si>
  <si>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</si>
  <si>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</si>
  <si>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</si>
  <si>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</si>
  <si>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</si>
  <si>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</si>
  <si>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</si>
  <si>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</si>
  <si>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</si>
  <si>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</si>
  <si>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</si>
  <si>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</si>
  <si>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</si>
  <si>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</si>
  <si>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</si>
  <si>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</si>
  <si>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</si>
  <si>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</si>
  <si>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</si>
  <si>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</si>
  <si>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</si>
  <si>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</si>
  <si>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</si>
  <si>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</si>
  <si>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</si>
  <si>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</si>
  <si>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</si>
  <si>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</si>
  <si>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</si>
  <si>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</si>
  <si>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</si>
  <si>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</si>
  <si>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</si>
  <si>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</si>
  <si>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</si>
  <si>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</si>
  <si>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</si>
  <si>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</si>
  <si>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</si>
  <si>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</si>
  <si>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</si>
  <si>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</si>
  <si>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</si>
  <si>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</si>
  <si>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</si>
  <si>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</si>
  <si>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</si>
  <si>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</si>
  <si>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</si>
  <si>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</si>
  <si>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</si>
  <si>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</si>
  <si>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</si>
  <si>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</si>
  <si>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</si>
  <si>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</si>
  <si>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</si>
  <si>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</si>
  <si>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</si>
  <si>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</si>
  <si>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</si>
  <si>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</si>
  <si>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</si>
  <si>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</si>
  <si>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</si>
  <si>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</si>
  <si>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</si>
  <si>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</si>
  <si>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</si>
  <si>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</si>
  <si>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</si>
  <si>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</si>
  <si>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</si>
  <si>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</si>
  <si>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</si>
  <si>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</si>
  <si>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</si>
  <si>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</si>
  <si>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</si>
  <si>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</si>
  <si>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</si>
  <si>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</si>
  <si>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</si>
  <si>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</si>
  <si>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</si>
  <si>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</si>
  <si>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</si>
  <si>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</si>
  <si>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</si>
  <si>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</si>
  <si>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</si>
  <si>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</si>
  <si>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</si>
  <si>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</si>
  <si>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</si>
  <si>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</si>
  <si>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</si>
  <si>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</si>
  <si>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</si>
  <si>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</si>
  <si>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</si>
  <si>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</si>
  <si>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</si>
  <si>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</si>
  <si>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</si>
  <si>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</si>
  <si>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</si>
  <si>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</si>
  <si>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</si>
  <si>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</si>
  <si>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</si>
  <si>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</si>
  <si>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</si>
  <si>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</si>
  <si>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</si>
  <si>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</si>
  <si>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</si>
  <si>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</si>
  <si>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</si>
  <si>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</si>
  <si>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</si>
  <si>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</si>
  <si>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</si>
  <si>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</si>
  <si>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</si>
  <si>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</si>
  <si>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</si>
  <si>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</si>
  <si>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</si>
  <si>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</si>
  <si>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</si>
  <si>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</si>
  <si>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</si>
  <si>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</si>
  <si>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</si>
  <si>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</si>
  <si>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</si>
  <si>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</si>
  <si>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</si>
  <si>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</si>
  <si>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</si>
  <si>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</si>
  <si>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</si>
  <si>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</si>
  <si>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</si>
  <si>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</si>
  <si>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</si>
  <si>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</si>
  <si>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</si>
  <si>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</si>
  <si>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</si>
  <si>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</si>
  <si>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</si>
  <si>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</si>
  <si>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</si>
  <si>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</si>
  <si>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</si>
  <si>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</si>
  <si>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</si>
  <si>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</si>
  <si>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</si>
  <si>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</si>
  <si>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</si>
  <si>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</si>
  <si>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</si>
  <si>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</si>
  <si>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</si>
  <si>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</si>
  <si>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</si>
  <si>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</si>
  <si>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</si>
  <si>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</si>
  <si>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</si>
  <si>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</si>
  <si>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</si>
  <si>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</si>
  <si>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</si>
  <si>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</si>
  <si>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</si>
  <si>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</si>
  <si>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</si>
  <si>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</si>
  <si>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</si>
  <si>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</si>
  <si>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</si>
  <si>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</si>
  <si>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</si>
  <si>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</si>
  <si>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</si>
  <si>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</si>
  <si>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</si>
  <si>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</si>
  <si>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</si>
  <si>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</si>
  <si>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</si>
  <si>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</si>
  <si>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</si>
  <si>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</si>
  <si>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</si>
  <si>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</si>
  <si>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</si>
  <si>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</si>
  <si>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</si>
  <si>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</si>
  <si>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</si>
  <si>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</si>
  <si>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</si>
  <si>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</si>
  <si>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</si>
  <si>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</si>
  <si>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</si>
  <si>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</si>
  <si>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</si>
  <si>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</si>
  <si>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</si>
  <si>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</si>
  <si>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</si>
  <si>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</si>
  <si>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</si>
  <si>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</si>
  <si>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</si>
  <si>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</si>
  <si>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</si>
  <si>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</si>
  <si>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</si>
  <si>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</si>
  <si>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</si>
  <si>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</si>
  <si>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</si>
  <si>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</si>
  <si>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</si>
  <si>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</si>
  <si>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</si>
  <si>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</si>
  <si>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</si>
  <si>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</si>
  <si>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</si>
  <si>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</si>
  <si>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</si>
  <si>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</si>
  <si>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</si>
  <si>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</si>
  <si>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</si>
  <si>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</si>
  <si>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</si>
  <si>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</si>
  <si>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</si>
  <si>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</si>
  <si>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</si>
  <si>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</si>
  <si>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</si>
  <si>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</si>
  <si>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</si>
  <si>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</si>
  <si>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</si>
  <si>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</si>
  <si>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</si>
  <si>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</si>
  <si>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</si>
  <si>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</si>
  <si>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</si>
  <si>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</si>
  <si>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</si>
  <si>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</si>
  <si>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</si>
  <si>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</si>
  <si>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</si>
  <si>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</si>
  <si>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</si>
  <si>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</si>
  <si>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</si>
  <si>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</si>
  <si>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</si>
  <si>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</si>
  <si>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</si>
  <si>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</si>
  <si>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</si>
  <si>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</si>
  <si>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</si>
  <si>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</si>
  <si>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</si>
  <si>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</si>
  <si>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</si>
  <si>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</si>
  <si>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</si>
  <si>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</si>
  <si>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</si>
  <si>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</si>
  <si>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</si>
  <si>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</si>
  <si>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</si>
  <si>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</si>
  <si>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</si>
  <si>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</si>
  <si>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</si>
  <si>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</si>
  <si>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</si>
  <si>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</si>
  <si>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</si>
  <si>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</si>
  <si>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</si>
  <si>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</si>
  <si>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</si>
  <si>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</si>
  <si>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</si>
  <si>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</si>
  <si>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</si>
  <si>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</si>
  <si>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</si>
  <si>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</si>
  <si>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</si>
  <si>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</si>
  <si>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</si>
  <si>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</si>
  <si>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</si>
  <si>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</si>
  <si>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</si>
  <si>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</si>
  <si>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</si>
  <si>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</si>
  <si>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</si>
  <si>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</si>
  <si>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</si>
  <si>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</si>
  <si>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</si>
  <si>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</si>
  <si>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</si>
  <si>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</si>
  <si>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</si>
  <si>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</si>
  <si>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</si>
  <si>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</si>
  <si>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</si>
  <si>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</si>
  <si>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</si>
  <si>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</si>
  <si>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</si>
  <si>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</si>
  <si>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</si>
  <si>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</si>
  <si>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</si>
  <si>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</si>
  <si>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</si>
  <si>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</si>
  <si>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</si>
  <si>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</si>
  <si>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</si>
  <si>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</si>
  <si>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</si>
  <si>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</si>
  <si>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</si>
  <si>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</si>
  <si>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</si>
  <si>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</si>
  <si>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</si>
  <si>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</si>
  <si>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</si>
  <si>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</si>
  <si>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</si>
  <si>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</si>
  <si>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</si>
  <si>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</si>
  <si>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</si>
  <si>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</si>
  <si>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</si>
  <si>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</si>
  <si>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</si>
  <si>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</si>
  <si>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</si>
  <si>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</si>
  <si>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</si>
  <si>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</si>
  <si>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</si>
  <si>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</si>
  <si>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</si>
  <si>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</si>
  <si>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</si>
  <si>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</si>
  <si>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</si>
  <si>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</si>
  <si>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</si>
  <si>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</si>
  <si>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</si>
  <si>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</si>
  <si>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</si>
  <si>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</si>
  <si>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</si>
  <si>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</si>
  <si>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</si>
  <si>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</si>
  <si>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</si>
  <si>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</si>
  <si>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</si>
  <si>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</si>
  <si>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</si>
  <si>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</si>
  <si>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</si>
  <si>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</si>
  <si>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</si>
  <si>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</si>
  <si>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</si>
  <si>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</si>
  <si>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</si>
  <si>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</si>
  <si>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</si>
  <si>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</si>
  <si>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</si>
  <si>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</si>
  <si>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</si>
  <si>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</si>
  <si>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</si>
  <si>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</si>
  <si>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</si>
  <si>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</si>
  <si>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</si>
  <si>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</si>
  <si>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</si>
  <si>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</si>
  <si>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</si>
  <si>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</si>
  <si>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</si>
  <si>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</si>
  <si>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</si>
  <si>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</si>
  <si>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</si>
  <si>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</si>
  <si>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</si>
  <si>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</si>
  <si>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</si>
  <si>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</si>
  <si>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</si>
  <si>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</si>
  <si>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</si>
  <si>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</si>
  <si>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</si>
  <si>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</si>
  <si>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</si>
  <si>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</si>
  <si>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</si>
  <si>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</si>
  <si>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</si>
  <si>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</si>
  <si>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</si>
  <si>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</si>
  <si>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</si>
  <si>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</si>
  <si>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</si>
  <si>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</si>
  <si>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</si>
  <si>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</si>
  <si>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</si>
  <si>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</si>
  <si>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</si>
  <si>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</si>
  <si>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</si>
  <si>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</si>
  <si>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</si>
  <si>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</si>
  <si>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</si>
  <si>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</si>
  <si>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</si>
  <si>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</si>
  <si>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</si>
  <si>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</si>
  <si>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</si>
  <si>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</si>
  <si>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</si>
  <si>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</si>
  <si>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</si>
  <si>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</si>
  <si>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</si>
  <si>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</si>
  <si>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</si>
  <si>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</si>
  <si>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</si>
  <si>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</si>
  <si>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</si>
  <si>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</si>
  <si>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</si>
  <si>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</si>
  <si>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</si>
  <si>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</si>
  <si>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</si>
  <si>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</si>
  <si>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</si>
  <si>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</si>
  <si>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</si>
  <si>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</si>
  <si>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</si>
  <si>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</si>
  <si>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</si>
  <si>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</si>
  <si>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</si>
  <si>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</si>
  <si>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</si>
  <si>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</si>
  <si>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</si>
  <si>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</si>
  <si>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</si>
  <si>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</si>
  <si>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</si>
  <si>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</si>
  <si>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</si>
  <si>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</si>
  <si>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</si>
  <si>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</si>
  <si>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</si>
  <si>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</si>
  <si>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</si>
  <si>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</si>
  <si>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</si>
  <si>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</si>
  <si>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</si>
  <si>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</si>
  <si>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</si>
  <si>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</si>
  <si>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</si>
  <si>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</si>
  <si>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</si>
  <si>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</si>
  <si>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</si>
  <si>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</si>
  <si>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</si>
  <si>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</si>
  <si>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</si>
  <si>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</si>
  <si>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</si>
  <si>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</si>
  <si>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</si>
  <si>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</si>
  <si>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</si>
  <si>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</si>
  <si>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</si>
  <si>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</si>
  <si>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</si>
  <si>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</si>
  <si>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</si>
  <si>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</si>
  <si>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</si>
  <si>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</si>
  <si>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</si>
  <si>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</si>
  <si>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</si>
  <si>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</si>
  <si>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</si>
  <si>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</si>
  <si>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</si>
  <si>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</si>
  <si>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</si>
  <si>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</si>
  <si>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</si>
  <si>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</si>
  <si>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</si>
  <si>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</si>
  <si>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</si>
  <si>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</si>
  <si>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</si>
  <si>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</si>
  <si>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</si>
  <si>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</si>
  <si>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</si>
  <si>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</si>
  <si>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</si>
  <si>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</si>
  <si>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</si>
  <si>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</si>
  <si>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</si>
  <si>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</si>
  <si>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</si>
  <si>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</si>
  <si>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</si>
  <si>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</si>
  <si>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</si>
  <si>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</si>
  <si>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</si>
  <si>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</si>
  <si>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</si>
  <si>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</si>
  <si>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</si>
  <si>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</si>
  <si>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</si>
  <si>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</si>
  <si>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</si>
  <si>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</si>
  <si>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</si>
  <si>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</si>
  <si>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</si>
  <si>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</si>
  <si>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</si>
  <si>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</si>
  <si>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</si>
  <si>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</si>
  <si>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</si>
  <si>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</si>
  <si>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</si>
  <si>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</si>
  <si>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</si>
  <si>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</si>
  <si>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</si>
  <si>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</si>
  <si>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</si>
  <si>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</si>
  <si>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</si>
  <si>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</si>
  <si>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</si>
  <si>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</si>
  <si>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</si>
  <si>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</si>
  <si>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</si>
  <si>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</si>
  <si>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</si>
  <si>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</si>
  <si>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</si>
  <si>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</si>
  <si>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</si>
  <si>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</si>
  <si>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</si>
  <si>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</si>
  <si>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</si>
  <si>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</si>
  <si>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</si>
  <si>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</si>
  <si>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</si>
  <si>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</si>
  <si>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</si>
  <si>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</si>
  <si>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</si>
  <si>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</si>
  <si>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</si>
  <si>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</si>
  <si>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</si>
  <si>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</si>
  <si>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</si>
  <si>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</si>
  <si>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</si>
  <si>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</si>
  <si>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</si>
  <si>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</si>
  <si>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</si>
  <si>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</si>
  <si>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</si>
  <si>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</si>
  <si>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</si>
  <si>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</si>
  <si>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</si>
  <si>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</si>
  <si>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</si>
  <si>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</si>
  <si>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</si>
  <si>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</si>
  <si>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</si>
  <si>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</si>
  <si>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</si>
  <si>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</si>
  <si>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</si>
  <si>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</si>
  <si>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</si>
  <si>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</si>
  <si>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</si>
  <si>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</si>
  <si>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</si>
  <si>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</si>
  <si>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</si>
  <si>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</si>
  <si>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</si>
  <si>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</si>
  <si>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</si>
  <si>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</si>
  <si>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</si>
  <si>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</si>
  <si>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</si>
  <si>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</si>
  <si>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</si>
  <si>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</si>
  <si>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</si>
  <si>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</si>
  <si>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</si>
  <si>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</si>
  <si>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</si>
  <si>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</si>
  <si>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</si>
  <si>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</si>
  <si>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</si>
  <si>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</si>
  <si>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</si>
  <si>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</si>
  <si>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</si>
  <si>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</si>
  <si>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</si>
  <si>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</si>
  <si>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</si>
  <si>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</si>
  <si>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</si>
  <si>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</si>
  <si>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</si>
  <si>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</si>
  <si>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</si>
  <si>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</si>
  <si>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</si>
  <si>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</si>
  <si>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</si>
  <si>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</si>
  <si>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</si>
  <si>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</si>
  <si>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</si>
  <si>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</si>
  <si>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</si>
  <si>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</si>
  <si>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</si>
  <si>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</si>
  <si>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</si>
  <si>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</si>
  <si>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</si>
  <si>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</si>
  <si>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</si>
  <si>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</si>
  <si>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</si>
  <si>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</si>
  <si>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</si>
  <si>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</si>
  <si>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</si>
  <si>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</si>
  <si>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</si>
  <si>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</si>
  <si>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</si>
  <si>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</si>
  <si>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</si>
  <si>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</si>
  <si>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</si>
  <si>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</si>
  <si>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</si>
  <si>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</si>
  <si>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</si>
  <si>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</si>
  <si>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</si>
  <si>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</si>
  <si>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</si>
  <si>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</si>
  <si>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</si>
  <si>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</si>
  <si>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</si>
  <si>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</si>
  <si>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</si>
  <si>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</si>
  <si>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</si>
  <si>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</si>
  <si>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</si>
  <si>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</si>
  <si>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</si>
  <si>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</si>
  <si>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</si>
  <si>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</si>
  <si>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</si>
  <si>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</si>
  <si>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</si>
  <si>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</si>
  <si>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</si>
  <si>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</si>
  <si>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</si>
  <si>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</si>
  <si>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</si>
  <si>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</si>
  <si>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</si>
  <si>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</si>
  <si>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</si>
  <si>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</si>
  <si>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</si>
  <si>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</si>
  <si>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</si>
  <si>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</si>
  <si>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</si>
  <si>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</si>
  <si>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</si>
  <si>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</si>
  <si>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</si>
  <si>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</si>
  <si>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</si>
  <si>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</si>
  <si>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</si>
  <si>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</si>
  <si>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</si>
  <si>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</si>
  <si>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</si>
  <si>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</si>
  <si>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</si>
  <si>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</si>
  <si>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</si>
  <si>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</si>
  <si>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</si>
  <si>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</si>
  <si>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</si>
  <si>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</si>
  <si>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</si>
  <si>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</si>
  <si>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</si>
  <si>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</si>
  <si>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</si>
  <si>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</si>
  <si>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</si>
  <si>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</si>
  <si>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</si>
  <si>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</si>
  <si>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</si>
  <si>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</si>
  <si>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</si>
  <si>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</si>
  <si>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</si>
  <si>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</si>
  <si>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</si>
  <si>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</si>
  <si>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</si>
  <si>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</si>
  <si>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</si>
  <si>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</si>
  <si>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</si>
  <si>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</si>
  <si>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</si>
  <si>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</si>
  <si>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</si>
  <si>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</si>
  <si>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</si>
  <si>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</si>
  <si>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</si>
  <si>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</si>
  <si>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</si>
  <si>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</si>
  <si>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</si>
  <si>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</si>
  <si>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</si>
  <si>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</si>
  <si>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</si>
  <si>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</si>
  <si>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</si>
  <si>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</si>
  <si>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</si>
  <si>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</si>
  <si>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</si>
  <si>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</si>
  <si>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</si>
  <si>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</si>
  <si>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</si>
  <si>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</si>
  <si>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</si>
  <si>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</si>
  <si>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</si>
  <si>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</si>
  <si>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</si>
  <si>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</si>
  <si>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</si>
  <si>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</si>
  <si>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</si>
  <si>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</si>
  <si>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</si>
  <si>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</si>
  <si>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</si>
  <si>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</si>
  <si>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</si>
  <si>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</si>
  <si>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</si>
  <si>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</si>
  <si>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</si>
  <si>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</si>
  <si>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</si>
  <si>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</si>
  <si>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</si>
  <si>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</si>
  <si>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</si>
  <si>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</si>
  <si>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</si>
  <si>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</si>
  <si>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</si>
  <si>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</si>
  <si>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</si>
  <si>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</si>
  <si>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</si>
  <si>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</si>
  <si>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</si>
  <si>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</si>
  <si>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</si>
  <si>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</si>
  <si>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</si>
  <si>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</si>
  <si>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</si>
  <si>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</si>
  <si>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</si>
  <si>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</si>
  <si>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</si>
  <si>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</si>
  <si>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</si>
  <si>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</si>
  <si>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</si>
  <si>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</si>
  <si>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</si>
  <si>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</si>
  <si>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</si>
  <si>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</si>
  <si>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</si>
  <si>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</si>
  <si>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</si>
  <si>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</si>
  <si>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</si>
  <si>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</si>
  <si>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</si>
  <si>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</si>
  <si>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</si>
  <si>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</si>
  <si>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</si>
  <si>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</si>
  <si>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</si>
  <si>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</si>
  <si>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</si>
  <si>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</si>
  <si>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</si>
  <si>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</si>
  <si>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</si>
  <si>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</si>
  <si>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</si>
  <si>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</si>
  <si>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</si>
  <si>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</si>
  <si>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</si>
  <si>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</si>
  <si>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</si>
  <si>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</si>
  <si>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</si>
  <si>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</si>
  <si>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</si>
  <si>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</si>
  <si>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</si>
  <si>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</si>
  <si>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</si>
  <si>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</si>
  <si>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</si>
  <si>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</si>
  <si>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</si>
  <si>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</si>
  <si>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</si>
  <si>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</si>
  <si>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</si>
  <si>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</si>
  <si>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</si>
  <si>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</si>
  <si>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</si>
  <si>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</si>
  <si>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</si>
  <si>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</si>
  <si>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</si>
  <si>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</si>
  <si>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</si>
  <si>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</si>
  <si>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</si>
  <si>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</si>
  <si>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</si>
  <si>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</si>
  <si>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</si>
  <si>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</si>
  <si>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</si>
  <si>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</si>
  <si>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</si>
  <si>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</si>
  <si>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</si>
  <si>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</si>
  <si>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</si>
  <si>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</si>
  <si>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</si>
  <si>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</si>
  <si>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</si>
  <si>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</si>
  <si>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</si>
  <si>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</si>
  <si>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</si>
  <si>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</si>
  <si>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</si>
  <si>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</si>
  <si>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</si>
  <si>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</si>
  <si>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</si>
  <si>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</si>
  <si>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</si>
  <si>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</si>
  <si>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</si>
  <si>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</si>
  <si>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</si>
  <si>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</si>
  <si>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</si>
  <si>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</si>
  <si>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</si>
  <si>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</si>
  <si>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</si>
  <si>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</si>
  <si>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</si>
  <si>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</si>
  <si>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</si>
  <si>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</si>
  <si>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</si>
  <si>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</si>
  <si>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</si>
  <si>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</si>
  <si>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</si>
  <si>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</si>
  <si>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</si>
  <si>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</si>
  <si>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</si>
  <si>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</si>
  <si>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</si>
  <si>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</si>
  <si>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</si>
  <si>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</si>
  <si>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</si>
  <si>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</si>
  <si>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</si>
  <si>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</si>
  <si>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</si>
  <si>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</si>
  <si>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</si>
  <si>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</si>
  <si>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</si>
  <si>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</si>
  <si>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</si>
  <si>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</si>
  <si>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</si>
  <si>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</si>
  <si>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</si>
  <si>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</si>
  <si>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</si>
  <si>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</si>
  <si>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</si>
  <si>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</si>
  <si>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</si>
  <si>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</si>
  <si>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</si>
  <si>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</si>
  <si>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</si>
  <si>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</si>
  <si>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</si>
  <si>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</si>
  <si>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</si>
  <si>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</si>
  <si>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</si>
  <si>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</si>
  <si>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</si>
  <si>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</si>
  <si>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</si>
  <si>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</si>
  <si>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</si>
  <si>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</si>
  <si>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</si>
  <si>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</si>
  <si>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</si>
  <si>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</si>
  <si>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</si>
  <si>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</si>
  <si>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</si>
  <si>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</si>
  <si>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</si>
  <si>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</si>
  <si>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</si>
  <si>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</si>
  <si>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</si>
  <si>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</si>
  <si>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</si>
  <si>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</si>
  <si>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</si>
  <si>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</si>
  <si>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</si>
  <si>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</si>
  <si>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</si>
  <si>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</si>
  <si>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</si>
  <si>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</si>
  <si>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</si>
  <si>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</si>
  <si>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</si>
  <si>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</si>
  <si>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</si>
  <si>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</si>
  <si>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</si>
  <si>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</si>
  <si>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</si>
  <si>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</si>
  <si>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</si>
  <si>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</si>
  <si>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</si>
  <si>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</si>
  <si>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</si>
  <si>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</si>
  <si>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</si>
  <si>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</si>
  <si>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</si>
  <si>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</si>
  <si>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</si>
  <si>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</si>
  <si>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</si>
  <si>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</si>
  <si>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</si>
  <si>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</si>
  <si>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</si>
  <si>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</si>
  <si>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</si>
  <si>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</si>
  <si>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</si>
  <si>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</si>
  <si>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</si>
  <si>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</si>
  <si>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</si>
  <si>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</si>
  <si>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</si>
  <si>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</si>
  <si>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</si>
  <si>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</si>
  <si>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</si>
  <si>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</si>
  <si>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</si>
  <si>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</si>
  <si>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</si>
  <si>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</si>
  <si>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</si>
  <si>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</si>
  <si>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</si>
  <si>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</si>
  <si>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</si>
  <si>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</si>
  <si>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</si>
  <si>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</si>
  <si>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</si>
  <si>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</si>
  <si>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</si>
  <si>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</si>
  <si>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</si>
  <si>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</si>
  <si>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</si>
  <si>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</si>
  <si>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</si>
  <si>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</si>
  <si>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</si>
  <si>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</si>
  <si>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</si>
  <si>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</si>
  <si>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</si>
  <si>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</si>
  <si>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</si>
  <si>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</si>
  <si>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</si>
  <si>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</si>
  <si>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</si>
  <si>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</si>
  <si>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</si>
  <si>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</si>
  <si>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</si>
  <si>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</si>
  <si>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</si>
  <si>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</si>
  <si>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</si>
  <si>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</si>
  <si>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</si>
  <si>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</si>
  <si>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</si>
  <si>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</si>
  <si>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</si>
  <si>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</si>
  <si>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</si>
  <si>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</si>
  <si>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</si>
  <si>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</si>
  <si>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</si>
  <si>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</si>
  <si>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</si>
  <si>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</si>
  <si>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</si>
  <si>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</si>
  <si>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</si>
  <si>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</si>
  <si>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</si>
  <si>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</si>
  <si>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</si>
  <si>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</si>
  <si>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</si>
  <si>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</si>
  <si>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</si>
  <si>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</si>
  <si>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</si>
  <si>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</si>
  <si>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</si>
  <si>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</si>
  <si>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</si>
  <si>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</si>
  <si>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</si>
  <si>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</si>
  <si>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</si>
  <si>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</si>
  <si>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</si>
  <si>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</si>
  <si>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</si>
  <si>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</si>
  <si>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</si>
  <si>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</si>
  <si>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</si>
  <si>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</si>
  <si>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</si>
  <si>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</si>
  <si>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</si>
  <si>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</si>
  <si>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</si>
  <si>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</si>
  <si>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</si>
  <si>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</si>
  <si>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</si>
  <si>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</si>
  <si>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</si>
  <si>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</si>
  <si>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</si>
  <si>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</si>
  <si>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</si>
  <si>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</si>
  <si>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</si>
  <si>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</si>
  <si>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</si>
  <si>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</si>
  <si>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</si>
  <si>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</si>
  <si>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</si>
  <si>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</si>
  <si>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</si>
  <si>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</si>
  <si>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</si>
  <si>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</si>
  <si>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</si>
  <si>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</si>
  <si>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</si>
  <si>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</si>
  <si>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</si>
  <si>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</si>
  <si>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</si>
  <si>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</si>
  <si>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</si>
  <si>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</si>
  <si>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</si>
  <si>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</si>
  <si>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</si>
  <si>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</si>
  <si>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</si>
  <si>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</si>
  <si>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</si>
  <si>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</si>
  <si>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</si>
  <si>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</si>
  <si>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</si>
  <si>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</si>
  <si>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</si>
  <si>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</si>
  <si>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</si>
  <si>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</si>
  <si>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</si>
  <si>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</si>
  <si>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</si>
  <si>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</si>
  <si>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</si>
  <si>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</si>
  <si>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</si>
  <si>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</si>
  <si>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</si>
  <si>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</si>
  <si>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</si>
  <si>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</si>
  <si>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</si>
  <si>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</si>
  <si>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</si>
  <si>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</si>
  <si>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</si>
  <si>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</si>
  <si>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</si>
  <si>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</si>
  <si>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</si>
  <si>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</si>
  <si>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</si>
  <si>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</si>
  <si>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</si>
  <si>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</si>
  <si>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</si>
  <si>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</si>
  <si>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</si>
  <si>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</si>
  <si>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</si>
  <si>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</si>
  <si>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</si>
  <si>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</si>
  <si>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</si>
  <si>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</si>
  <si>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</si>
  <si>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</si>
  <si>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</si>
  <si>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</si>
  <si>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</si>
  <si>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</si>
  <si>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</si>
  <si>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</si>
  <si>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</si>
  <si>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</si>
  <si>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</si>
  <si>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</si>
  <si>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</si>
  <si>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</si>
  <si>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</si>
  <si>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</si>
  <si>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</si>
  <si>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</si>
  <si>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</si>
  <si>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</si>
  <si>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</si>
  <si>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</si>
  <si>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</si>
  <si>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</si>
  <si>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</si>
  <si>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</si>
  <si>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</si>
  <si>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</si>
  <si>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</si>
  <si>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</si>
  <si>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</si>
  <si>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</si>
  <si>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</si>
  <si>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</si>
  <si>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</si>
  <si>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</si>
  <si>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</si>
  <si>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</si>
  <si>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</si>
  <si>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</si>
  <si>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</si>
  <si>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</si>
  <si>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</si>
  <si>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</si>
  <si>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</si>
  <si>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</si>
  <si>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</si>
  <si>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</si>
  <si>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</si>
  <si>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</si>
  <si>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</si>
  <si>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</si>
  <si>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</si>
  <si>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</si>
  <si>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</si>
  <si>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</si>
  <si>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</si>
  <si>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</si>
  <si>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</si>
  <si>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</si>
  <si>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</si>
  <si>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</si>
  <si>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</si>
  <si>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</si>
  <si>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</si>
  <si>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</si>
  <si>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</si>
  <si>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</si>
  <si>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</si>
  <si>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</si>
  <si>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</si>
  <si>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</si>
  <si>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</si>
  <si>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</si>
  <si>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</si>
  <si>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</si>
  <si>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</si>
  <si>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</si>
  <si>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</si>
  <si>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</si>
  <si>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</si>
  <si>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</si>
  <si>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</si>
  <si>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</si>
  <si>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</si>
  <si>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</si>
  <si>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</si>
  <si>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</si>
  <si>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</si>
  <si>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</si>
  <si>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</si>
  <si>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</si>
  <si>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</si>
  <si>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</si>
  <si>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</si>
  <si>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</si>
  <si>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</si>
  <si>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</si>
  <si>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</si>
  <si>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</si>
  <si>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</si>
  <si>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</si>
  <si>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</si>
  <si>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</si>
  <si>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</si>
  <si>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</si>
  <si>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</si>
  <si>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</si>
  <si>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</si>
  <si>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</si>
  <si>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</si>
  <si>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</si>
  <si>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</si>
  <si>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</si>
  <si>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</si>
  <si>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</si>
  <si>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</si>
  <si>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</si>
  <si>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</si>
  <si>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</si>
  <si>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</si>
  <si>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</si>
  <si>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</si>
  <si>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</si>
  <si>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</si>
  <si>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</si>
  <si>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</si>
  <si>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</si>
  <si>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</si>
  <si>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</si>
  <si>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</si>
  <si>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</si>
  <si>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</si>
  <si>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</si>
  <si>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</si>
  <si>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</si>
  <si>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</si>
  <si>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</si>
  <si>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</si>
  <si>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</si>
  <si>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</si>
  <si>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</si>
  <si>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</si>
  <si>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</si>
  <si>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</si>
  <si>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</si>
  <si>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</si>
  <si>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</si>
  <si>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</si>
  <si>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</si>
  <si>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</si>
  <si>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</si>
  <si>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</si>
  <si>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</si>
  <si>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</si>
  <si>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</si>
  <si>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</si>
  <si>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</si>
  <si>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</si>
  <si>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</si>
  <si>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</si>
  <si>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</si>
  <si>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</si>
  <si>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</si>
  <si>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</si>
  <si>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</si>
  <si>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</si>
  <si>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</si>
  <si>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</si>
  <si>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</si>
  <si>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</si>
  <si>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</si>
  <si>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</si>
  <si>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</si>
  <si>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</si>
  <si>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</si>
  <si>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</si>
  <si>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</si>
  <si>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</si>
  <si>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</si>
  <si>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</si>
  <si>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</si>
  <si>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</si>
  <si>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</si>
  <si>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</si>
  <si>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</si>
  <si>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</si>
  <si>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</si>
  <si>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</si>
  <si>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</si>
  <si>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</si>
  <si>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</si>
  <si>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</si>
  <si>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</si>
  <si>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</si>
  <si>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</si>
  <si>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</si>
  <si>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</si>
  <si>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</si>
  <si>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</si>
  <si>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</si>
  <si>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</si>
  <si>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</si>
  <si>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</si>
  <si>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</si>
  <si>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</si>
  <si>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</si>
  <si>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</si>
  <si>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</si>
  <si>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</si>
  <si>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</si>
  <si>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</si>
  <si>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</si>
  <si>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</si>
  <si>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</si>
  <si>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</si>
  <si>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</si>
  <si>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</si>
  <si>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</si>
  <si>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</si>
  <si>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</si>
  <si>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</si>
  <si>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</si>
  <si>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</si>
  <si>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</si>
  <si>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</si>
  <si>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</si>
  <si>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</si>
  <si>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</si>
  <si>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</si>
  <si>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</si>
  <si>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</si>
  <si>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</si>
  <si>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</si>
  <si>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</si>
  <si>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</si>
  <si>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</si>
  <si>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</si>
  <si>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</si>
  <si>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</si>
  <si>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</si>
  <si>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</si>
  <si>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</si>
  <si>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</si>
  <si>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</si>
  <si>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</si>
  <si>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</si>
  <si>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</si>
  <si>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</si>
  <si>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</si>
  <si>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</si>
  <si>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</si>
  <si>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</si>
  <si>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</si>
  <si>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</si>
  <si>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</si>
  <si>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</si>
  <si>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</si>
  <si>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</si>
  <si>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</si>
  <si>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</si>
  <si>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</si>
  <si>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</si>
  <si>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</si>
  <si>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</si>
  <si>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</si>
  <si>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</si>
  <si>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</si>
  <si>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</si>
  <si>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</si>
  <si>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</si>
  <si>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</si>
  <si>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</si>
  <si>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</si>
  <si>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</si>
  <si>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</si>
  <si>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</si>
  <si>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</si>
  <si>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</si>
  <si>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</si>
  <si>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</si>
  <si>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</si>
  <si>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</si>
  <si>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</si>
  <si>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</si>
  <si>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</si>
  <si>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</si>
  <si>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</si>
  <si>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</si>
  <si>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</si>
  <si>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</si>
  <si>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</si>
  <si>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</si>
  <si>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</si>
  <si>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</si>
  <si>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</si>
  <si>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</si>
  <si>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</si>
  <si>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</si>
  <si>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</si>
  <si>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</si>
  <si>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</si>
  <si>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</si>
  <si>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</si>
  <si>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</si>
  <si>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</si>
  <si>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</si>
  <si>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</si>
  <si>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</si>
  <si>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</si>
  <si>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</si>
  <si>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</si>
  <si>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</si>
  <si>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</si>
  <si>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</si>
  <si>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</si>
  <si>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</si>
  <si>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</si>
  <si>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</si>
  <si>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</si>
  <si>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</si>
  <si>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</si>
  <si>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</si>
  <si>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</si>
  <si>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</si>
  <si>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</si>
  <si>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</si>
  <si>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</si>
  <si>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</si>
  <si>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</si>
  <si>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</si>
  <si>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</si>
  <si>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</si>
  <si>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</si>
  <si>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</si>
  <si>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</si>
  <si>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</si>
  <si>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</si>
  <si>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</si>
  <si>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</si>
  <si>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</si>
  <si>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</si>
  <si>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</si>
  <si>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</si>
  <si>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</si>
  <si>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</si>
  <si>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</si>
  <si>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</si>
  <si>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</si>
  <si>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</si>
  <si>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</si>
  <si>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</si>
  <si>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</si>
  <si>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</si>
  <si>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</si>
  <si>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</si>
  <si>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</si>
  <si>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</si>
  <si>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</si>
  <si>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</si>
  <si>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</si>
  <si>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</si>
  <si>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</si>
  <si>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</si>
  <si>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</si>
  <si>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</si>
  <si>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</si>
  <si>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</si>
  <si>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</si>
  <si>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</si>
  <si>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</si>
  <si>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</si>
  <si>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</si>
  <si>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</si>
  <si>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</si>
  <si>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</si>
  <si>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</si>
  <si>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</si>
  <si>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</si>
  <si>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</si>
  <si>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</si>
  <si>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</si>
  <si>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</si>
  <si>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</si>
  <si>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</si>
  <si>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</si>
  <si>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</si>
  <si>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</si>
  <si>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</si>
  <si>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</si>
  <si>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</si>
  <si>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</si>
  <si>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</si>
  <si>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</si>
  <si>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</si>
  <si>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</si>
  <si>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</si>
  <si>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</si>
  <si>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</si>
  <si>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</si>
  <si>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</si>
  <si>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</si>
  <si>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</si>
  <si>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</si>
  <si>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</si>
  <si>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</si>
  <si>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</si>
  <si>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</si>
  <si>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</si>
  <si>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</si>
  <si>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</si>
  <si>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</si>
  <si>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</si>
  <si>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</si>
  <si>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</si>
  <si>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</si>
  <si>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</si>
  <si>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</si>
  <si>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</si>
  <si>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</si>
  <si>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</si>
  <si>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</si>
  <si>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</si>
  <si>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</si>
  <si>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</si>
  <si>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</si>
  <si>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</si>
  <si>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</si>
  <si>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</si>
  <si>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</si>
  <si>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</si>
  <si>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</si>
  <si>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</si>
  <si>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</si>
  <si>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</si>
  <si>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</si>
  <si>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</si>
  <si>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</si>
  <si>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</si>
  <si>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</si>
  <si>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</si>
  <si>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</si>
  <si>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</si>
  <si>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</si>
  <si>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</si>
  <si>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</si>
  <si>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</si>
  <si>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</si>
  <si>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</si>
  <si>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</si>
  <si>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</si>
  <si>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</si>
  <si>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</si>
  <si>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</si>
  <si>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</si>
  <si>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</si>
  <si>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</si>
  <si>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</si>
  <si>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</si>
  <si>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</si>
  <si>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</si>
  <si>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</si>
  <si>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</si>
  <si>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</si>
  <si>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</si>
  <si>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</si>
  <si>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</si>
  <si>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</si>
  <si>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</si>
  <si>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</si>
  <si>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</si>
  <si>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</si>
  <si>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</si>
  <si>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</si>
  <si>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</si>
  <si>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</si>
  <si>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</si>
  <si>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</si>
  <si>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</si>
  <si>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</si>
  <si>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</si>
  <si>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</si>
  <si>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</si>
  <si>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</si>
  <si>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</si>
  <si>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</si>
  <si>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</si>
  <si>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</si>
  <si>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</si>
  <si>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</si>
  <si>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</si>
  <si>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</si>
  <si>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</si>
  <si>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</si>
  <si>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</si>
  <si>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</si>
  <si>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</si>
  <si>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</si>
  <si>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</si>
  <si>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</si>
  <si>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</si>
  <si>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</si>
  <si>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</si>
  <si>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</si>
  <si>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</si>
  <si>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</si>
  <si>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</si>
  <si>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</si>
  <si>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</si>
  <si>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</si>
  <si>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</si>
  <si>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</si>
  <si>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</si>
  <si>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</si>
  <si>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</si>
  <si>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</si>
  <si>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</si>
  <si>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</si>
  <si>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</si>
  <si>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</si>
  <si>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</si>
  <si>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</si>
  <si>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</si>
  <si>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</si>
  <si>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</si>
  <si>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</si>
  <si>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</si>
  <si>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</si>
  <si>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</si>
  <si>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</si>
  <si>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</si>
  <si>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</si>
  <si>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</si>
  <si>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</si>
  <si>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</si>
  <si>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</si>
  <si>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</si>
  <si>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</si>
  <si>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</si>
  <si>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</si>
  <si>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</si>
  <si>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</si>
  <si>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</si>
  <si>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</si>
  <si>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</si>
  <si>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</si>
  <si>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</si>
  <si>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</si>
  <si>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</si>
  <si>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</si>
  <si>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</si>
  <si>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</si>
  <si>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</si>
  <si>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</si>
  <si>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</si>
  <si>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</si>
  <si>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</si>
  <si>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</si>
  <si>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</si>
  <si>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</si>
  <si>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</si>
  <si>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</si>
  <si>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</si>
  <si>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</si>
  <si>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</si>
  <si>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</si>
  <si>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</si>
  <si>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</si>
  <si>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</si>
  <si>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</si>
  <si>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</si>
  <si>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</si>
  <si>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</si>
  <si>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</si>
  <si>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</si>
  <si>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</si>
  <si>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</si>
  <si>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</si>
  <si>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</si>
  <si>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</si>
  <si>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</si>
  <si>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</si>
  <si>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</si>
  <si>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</si>
  <si>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</si>
  <si>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</si>
  <si>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</si>
  <si>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</si>
  <si>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</si>
  <si>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</si>
  <si>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</si>
  <si>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</si>
  <si>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</si>
  <si>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</si>
  <si>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</si>
  <si>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</si>
  <si>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</si>
  <si>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</si>
  <si>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</si>
  <si>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</si>
  <si>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</si>
  <si>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</si>
  <si>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</si>
  <si>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</si>
  <si>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</si>
  <si>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</si>
  <si>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</si>
  <si>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</si>
  <si>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</si>
  <si>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</si>
  <si>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</si>
  <si>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</si>
  <si>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</si>
  <si>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</si>
  <si>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</si>
  <si>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</si>
  <si>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</si>
  <si>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</si>
  <si>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</si>
  <si>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</si>
  <si>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</si>
  <si>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</si>
  <si>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</si>
  <si>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</si>
  <si>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</si>
  <si>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</si>
  <si>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</si>
  <si>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</si>
  <si>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</si>
  <si>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</si>
  <si>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</si>
  <si>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</si>
  <si>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</si>
  <si>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</si>
  <si>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</si>
  <si>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</si>
  <si>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</si>
  <si>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</si>
  <si>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</si>
  <si>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</si>
  <si>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</si>
  <si>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</si>
  <si>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</si>
  <si>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</si>
  <si>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</si>
  <si>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</si>
  <si>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</si>
  <si>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</si>
  <si>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</si>
  <si>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</si>
  <si>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</si>
  <si>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</si>
  <si>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</si>
  <si>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</si>
  <si>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</si>
  <si>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</si>
  <si>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</si>
  <si>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</si>
  <si>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</si>
  <si>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</si>
  <si>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</si>
  <si>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</si>
  <si>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</si>
  <si>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</si>
  <si>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</si>
  <si>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</si>
  <si>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</si>
  <si>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</si>
  <si>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</si>
  <si>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</si>
  <si>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</si>
  <si>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</si>
  <si>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</si>
  <si>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</si>
  <si>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</si>
  <si>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</si>
  <si>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</si>
  <si>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</si>
  <si>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</si>
  <si>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</si>
  <si>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</si>
  <si>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</si>
  <si>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</si>
  <si>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</si>
  <si>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</si>
  <si>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</si>
  <si>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</si>
  <si>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</si>
  <si>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</si>
  <si>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</si>
  <si>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</si>
  <si>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</si>
  <si>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</si>
  <si>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</si>
  <si>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</si>
  <si>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</si>
  <si>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</si>
  <si>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</si>
  <si>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</si>
  <si>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</si>
  <si>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</si>
  <si>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</si>
  <si>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</si>
  <si>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</si>
  <si>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</si>
  <si>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</si>
  <si>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</si>
  <si>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</si>
  <si>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</si>
  <si>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</si>
  <si>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</si>
  <si>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</si>
  <si>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</si>
  <si>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</si>
  <si>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</si>
  <si>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</si>
  <si>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</si>
  <si>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</si>
  <si>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</si>
  <si>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</si>
  <si>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</si>
  <si>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</si>
  <si>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</si>
  <si>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</si>
  <si>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</si>
  <si>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</si>
  <si>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</si>
  <si>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</si>
  <si>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</si>
  <si>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</si>
  <si>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</si>
  <si>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</si>
  <si>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</si>
  <si>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</si>
  <si>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</si>
  <si>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</si>
  <si>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</si>
  <si>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</si>
  <si>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</si>
  <si>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</si>
  <si>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</si>
  <si>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</si>
  <si>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</si>
  <si>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</si>
  <si>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</si>
  <si>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</si>
  <si>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</si>
  <si>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</si>
  <si>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</si>
  <si>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</si>
  <si>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</si>
  <si>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</si>
  <si>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</si>
  <si>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</si>
  <si>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</si>
  <si>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</si>
  <si>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</si>
  <si>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</si>
  <si>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</si>
  <si>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</si>
  <si>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</si>
  <si>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</si>
  <si>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</si>
  <si>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</si>
  <si>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</si>
  <si>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</si>
  <si>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</si>
  <si>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</si>
  <si>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</si>
  <si>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</si>
  <si>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</si>
  <si>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</si>
  <si>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</si>
  <si>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</si>
  <si>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</si>
  <si>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</si>
  <si>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</si>
  <si>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</si>
  <si>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</si>
  <si>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</si>
  <si>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</si>
  <si>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</si>
  <si>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</si>
  <si>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</si>
  <si>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</si>
  <si>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</si>
  <si>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</si>
  <si>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</si>
  <si>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</si>
  <si>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</si>
  <si>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</si>
  <si>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</si>
  <si>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</si>
  <si>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</si>
  <si>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</si>
  <si>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</si>
  <si>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</si>
  <si>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</si>
  <si>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</si>
  <si>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</si>
  <si>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</si>
  <si>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</si>
  <si>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</si>
  <si>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</si>
  <si>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</si>
  <si>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</si>
  <si>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</si>
  <si>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</si>
  <si>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</si>
  <si>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</si>
  <si>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</si>
  <si>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</si>
  <si>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</si>
  <si>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</si>
  <si>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</si>
  <si>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</si>
  <si>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</si>
  <si>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</si>
  <si>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</si>
  <si>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</si>
  <si>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</si>
  <si>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</si>
  <si>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</si>
  <si>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</si>
  <si>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</si>
  <si>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</si>
  <si>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</si>
  <si>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</si>
  <si>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</si>
  <si>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</si>
  <si>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</si>
  <si>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</si>
  <si>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</si>
  <si>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</si>
  <si>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</si>
  <si>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</si>
  <si>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</si>
  <si>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</si>
  <si>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</si>
  <si>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</si>
  <si>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</si>
  <si>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</si>
  <si>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</si>
  <si>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</si>
  <si>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</si>
  <si>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</si>
  <si>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</si>
  <si>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</si>
  <si>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</si>
  <si>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</si>
  <si>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</si>
  <si>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</si>
  <si>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</si>
  <si>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</si>
  <si>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</si>
  <si>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</si>
  <si>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</si>
  <si>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</si>
  <si>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</si>
  <si>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</si>
  <si>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</si>
  <si>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</si>
  <si>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</si>
  <si>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</si>
  <si>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</si>
  <si>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</si>
  <si>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</si>
  <si>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</si>
  <si>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</si>
  <si>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</si>
  <si>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</si>
  <si>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</si>
  <si>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</si>
  <si>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</si>
  <si>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</si>
  <si>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</si>
  <si>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</si>
  <si>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</si>
  <si>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</si>
  <si>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</si>
  <si>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</si>
  <si>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</si>
  <si>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</si>
  <si>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</si>
  <si>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</si>
  <si>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</si>
  <si>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</si>
  <si>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</si>
  <si>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</si>
  <si>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</si>
  <si>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</si>
  <si>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</si>
  <si>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</si>
  <si>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</si>
  <si>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</si>
  <si>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</si>
  <si>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</si>
  <si>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</si>
  <si>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</si>
  <si>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</si>
  <si>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</si>
  <si>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</si>
  <si>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</si>
  <si>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</si>
  <si>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</si>
  <si>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</si>
  <si>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</si>
  <si>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</si>
  <si>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</si>
  <si>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</si>
  <si>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</si>
  <si>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</si>
  <si>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</si>
  <si>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</si>
  <si>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</si>
  <si>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</si>
  <si>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</si>
  <si>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</si>
  <si>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</si>
  <si>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</si>
  <si>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</si>
  <si>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</si>
  <si>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</si>
  <si>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</si>
  <si>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</si>
  <si>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</si>
  <si>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</si>
  <si>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</si>
  <si>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</si>
  <si>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</si>
  <si>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</si>
  <si>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</si>
  <si>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</si>
  <si>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</si>
  <si>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</si>
  <si>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</si>
  <si>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</si>
  <si>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</si>
  <si>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</si>
  <si>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</si>
  <si>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</si>
  <si>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</si>
  <si>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</si>
  <si>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</si>
  <si>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</si>
  <si>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</si>
  <si>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</si>
  <si>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</si>
  <si>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</si>
  <si>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</si>
  <si>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</si>
  <si>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</si>
  <si>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</si>
  <si>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</si>
  <si>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</si>
  <si>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</si>
  <si>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</si>
  <si>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</si>
  <si>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</si>
  <si>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</si>
  <si>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</si>
  <si>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</si>
  <si>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</si>
  <si>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</si>
  <si>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</si>
  <si>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</si>
  <si>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</si>
  <si>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</si>
  <si>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</si>
  <si>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</si>
  <si>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</si>
  <si>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</si>
  <si>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</si>
  <si>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</si>
  <si>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</si>
  <si>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</si>
  <si>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</si>
  <si>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</si>
  <si>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</si>
  <si>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</si>
  <si>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</si>
  <si>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</si>
  <si>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</si>
  <si>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</si>
  <si>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</si>
  <si>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</si>
  <si>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</si>
  <si>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</si>
  <si>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</si>
  <si>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</si>
  <si>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</si>
  <si>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</si>
  <si>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</si>
  <si>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</si>
  <si>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</si>
  <si>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</si>
  <si>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</si>
  <si>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</si>
  <si>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</si>
  <si>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</si>
  <si>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</si>
  <si>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</si>
  <si>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</si>
  <si>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</si>
  <si>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</si>
  <si>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</si>
  <si>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</si>
  <si>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</si>
  <si>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</si>
  <si>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</si>
  <si>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</si>
  <si>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</si>
  <si>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</si>
  <si>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</si>
  <si>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</si>
  <si>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</si>
  <si>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</si>
  <si>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</si>
  <si>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</si>
  <si>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</si>
  <si>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</si>
  <si>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</si>
  <si>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</si>
  <si>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</si>
  <si>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</si>
  <si>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</si>
  <si>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</si>
  <si>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</si>
  <si>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</si>
  <si>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</si>
  <si>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</si>
  <si>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</si>
  <si>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</si>
  <si>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</si>
  <si>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</si>
  <si>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</si>
  <si>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</si>
  <si>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</si>
  <si>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</si>
  <si>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</si>
  <si>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</si>
  <si>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</si>
  <si>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</si>
  <si>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</si>
  <si>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</si>
  <si>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</si>
  <si>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</si>
  <si>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</si>
  <si>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</si>
  <si>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</si>
  <si>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</si>
  <si>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</si>
  <si>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</si>
  <si>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</si>
  <si>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</si>
  <si>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</si>
  <si>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</si>
  <si>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</si>
  <si>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</si>
  <si>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</si>
  <si>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</si>
  <si>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</si>
  <si>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</si>
  <si>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</si>
  <si>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</si>
  <si>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</si>
  <si>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</si>
  <si>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</si>
  <si>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</si>
  <si>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</si>
  <si>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</si>
  <si>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</si>
  <si>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</si>
  <si>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</si>
  <si>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</si>
  <si>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</si>
  <si>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</si>
  <si>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</si>
  <si>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</si>
  <si>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</si>
  <si>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</si>
  <si>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</si>
  <si>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</si>
  <si>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</si>
  <si>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</si>
  <si>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</si>
  <si>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</si>
  <si>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</si>
  <si>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</si>
  <si>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</si>
  <si>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</si>
  <si>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</si>
  <si>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</si>
  <si>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</si>
  <si>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</si>
  <si>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</si>
  <si>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</si>
  <si>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</si>
  <si>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</si>
  <si>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</si>
  <si>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</si>
  <si>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</si>
  <si>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</si>
  <si>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</si>
  <si>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</si>
  <si>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</si>
  <si>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</si>
  <si>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</si>
  <si>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</si>
  <si>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</si>
  <si>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</si>
  <si>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</si>
  <si>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</si>
  <si>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</si>
  <si>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</si>
  <si>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</si>
  <si>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</si>
  <si>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</si>
  <si>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</si>
  <si>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</si>
  <si>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</si>
  <si>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</si>
  <si>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</si>
  <si>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</si>
  <si>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</si>
  <si>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</si>
  <si>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</si>
  <si>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</si>
  <si>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</si>
  <si>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</si>
  <si>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</si>
  <si>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</si>
  <si>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</si>
  <si>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</si>
  <si>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</si>
  <si>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</si>
  <si>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</si>
  <si>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</si>
  <si>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</si>
  <si>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</si>
  <si>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</si>
  <si>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</si>
  <si>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</si>
  <si>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</si>
  <si>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</si>
  <si>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</si>
  <si>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</si>
  <si>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</si>
  <si>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</si>
  <si>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</si>
  <si>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</si>
  <si>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</si>
  <si>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</si>
  <si>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</si>
  <si>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</si>
  <si>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</si>
  <si>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</si>
  <si>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</si>
  <si>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</si>
  <si>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</si>
  <si>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</si>
  <si>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</si>
  <si>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</si>
  <si>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</si>
  <si>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</si>
  <si>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</si>
  <si>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</si>
  <si>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</si>
  <si>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</si>
  <si>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</si>
  <si>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</si>
  <si>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</si>
  <si>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</si>
  <si>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</si>
  <si>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</si>
  <si>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</si>
  <si>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</si>
  <si>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</si>
  <si>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</si>
  <si>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</si>
  <si>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</si>
  <si>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</si>
  <si>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</si>
  <si>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</si>
  <si>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</si>
  <si>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</si>
  <si>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</si>
  <si>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</si>
  <si>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</si>
  <si>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</si>
  <si>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</si>
  <si>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</si>
  <si>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</si>
  <si>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</si>
  <si>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</si>
  <si>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</si>
  <si>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</si>
  <si>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</si>
  <si>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</si>
  <si>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</si>
  <si>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</si>
  <si>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</si>
  <si>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</si>
  <si>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</si>
  <si>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</si>
  <si>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</si>
  <si>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</si>
  <si>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</si>
  <si>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</si>
  <si>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</si>
  <si>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</si>
  <si>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</si>
  <si>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</si>
  <si>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</si>
  <si>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</si>
  <si>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</si>
  <si>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</si>
  <si>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</si>
  <si>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</si>
  <si>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</si>
  <si>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</si>
  <si>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</si>
  <si>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</si>
  <si>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</si>
  <si>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</si>
  <si>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</si>
  <si>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</si>
  <si>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</si>
  <si>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</si>
  <si>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</si>
  <si>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</si>
  <si>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</si>
  <si>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</si>
  <si>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</si>
  <si>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</si>
  <si>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</si>
  <si>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</si>
  <si>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</si>
  <si>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</si>
  <si>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</si>
  <si>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</si>
  <si>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</si>
  <si>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</si>
  <si>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</si>
  <si>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</si>
  <si>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</si>
  <si>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</si>
  <si>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</si>
  <si>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</si>
  <si>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</si>
  <si>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</si>
  <si>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</si>
  <si>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</si>
  <si>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</si>
  <si>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</si>
  <si>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</si>
  <si>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</si>
  <si>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</si>
  <si>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</si>
  <si>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</si>
  <si>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</si>
  <si>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</si>
  <si>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</si>
  <si>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</si>
  <si>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</si>
  <si>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</si>
  <si>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</si>
  <si>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</si>
  <si>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</si>
  <si>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</si>
  <si>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</si>
  <si>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</si>
  <si>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</si>
  <si>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</si>
  <si>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</si>
  <si>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</si>
  <si>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</si>
  <si>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</si>
  <si>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</si>
  <si>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</si>
  <si>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</si>
  <si>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</si>
  <si>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</si>
  <si>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</si>
  <si>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</si>
  <si>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</si>
  <si>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</si>
  <si>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</si>
  <si>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</si>
  <si>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</si>
  <si>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</si>
  <si>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</si>
  <si>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</si>
  <si>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</si>
  <si>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</si>
  <si>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</si>
  <si>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</si>
  <si>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</si>
  <si>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</si>
  <si>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</si>
  <si>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</si>
  <si>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</si>
  <si>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</si>
  <si>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</si>
  <si>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</si>
  <si>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</si>
  <si>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</si>
  <si>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</si>
  <si>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</si>
  <si>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</si>
  <si>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</si>
  <si>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</si>
  <si>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</si>
  <si>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</si>
  <si>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</si>
  <si>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</si>
  <si>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</si>
  <si>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</si>
  <si>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</si>
  <si>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</si>
  <si>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</si>
  <si>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</si>
  <si>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</si>
  <si>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</si>
  <si>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</si>
  <si>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</si>
  <si>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</si>
  <si>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</si>
  <si>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</si>
  <si>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</si>
  <si>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</si>
  <si>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</si>
  <si>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</si>
  <si>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</si>
  <si>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</si>
  <si>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</si>
  <si>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</si>
  <si>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</si>
  <si>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</si>
  <si>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</si>
  <si>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</si>
  <si>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</si>
  <si>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</si>
  <si>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</si>
  <si>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</si>
  <si>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</si>
  <si>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</si>
  <si>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</si>
  <si>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</si>
  <si>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</si>
  <si>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</si>
  <si>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</si>
  <si>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</si>
  <si>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</si>
  <si>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</si>
  <si>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</si>
  <si>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</si>
  <si>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</si>
  <si>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</si>
  <si>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</si>
  <si>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</si>
  <si>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</si>
  <si>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</si>
  <si>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</si>
  <si>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</si>
  <si>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</si>
  <si>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</si>
  <si>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</si>
  <si>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</si>
  <si>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</si>
  <si>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</si>
  <si>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</si>
  <si>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</si>
  <si>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</si>
  <si>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</si>
  <si>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</si>
  <si>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</si>
  <si>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</si>
  <si>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</si>
  <si>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</si>
  <si>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</si>
  <si>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</si>
  <si>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</si>
  <si>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</si>
  <si>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</si>
  <si>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</si>
  <si>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</si>
  <si>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</si>
  <si>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</si>
  <si>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</si>
  <si>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</si>
  <si>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</si>
  <si>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</si>
  <si>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</si>
  <si>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</si>
  <si>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</si>
  <si>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</si>
  <si>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</si>
  <si>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</si>
  <si>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</si>
  <si>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</si>
  <si>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</si>
  <si>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</si>
  <si>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</si>
  <si>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</si>
  <si>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</si>
  <si>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</si>
  <si>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</si>
  <si>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</si>
  <si>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</si>
  <si>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</si>
  <si>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</si>
  <si>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</si>
  <si>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</si>
  <si>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</si>
  <si>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</si>
  <si>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</si>
  <si>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</si>
  <si>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</si>
  <si>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</si>
  <si>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</si>
  <si>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</si>
  <si>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</si>
  <si>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</si>
  <si>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</si>
  <si>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</si>
  <si>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</si>
  <si>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</si>
  <si>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</si>
  <si>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</si>
  <si>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</si>
  <si>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</si>
  <si>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</si>
  <si>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</si>
  <si>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</si>
  <si>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</si>
  <si>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</si>
  <si>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</si>
  <si>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</si>
  <si>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</si>
  <si>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</si>
  <si>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</si>
  <si>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</si>
  <si>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</si>
  <si>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</si>
  <si>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</si>
  <si>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</si>
  <si>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</si>
  <si>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</si>
  <si>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</si>
  <si>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</si>
  <si>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</si>
  <si>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</si>
  <si>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</si>
  <si>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</si>
  <si>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</si>
  <si>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</si>
  <si>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</si>
  <si>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</si>
  <si>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</si>
  <si>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</si>
  <si>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</si>
  <si>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</si>
  <si>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</si>
  <si>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</si>
  <si>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</si>
  <si>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</si>
  <si>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</si>
  <si>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</si>
  <si>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</si>
  <si>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</si>
  <si>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</si>
  <si>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</si>
  <si>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</si>
  <si>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</si>
  <si>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</si>
  <si>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</si>
  <si>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</si>
  <si>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</si>
  <si>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</si>
  <si>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</si>
  <si>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</si>
  <si>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</si>
  <si>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</si>
  <si>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</si>
  <si>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</si>
  <si>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</si>
  <si>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</si>
  <si>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</si>
  <si>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</si>
  <si>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</si>
  <si>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</si>
  <si>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</si>
  <si>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</si>
  <si>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</si>
  <si>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</si>
  <si>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</si>
  <si>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</si>
  <si>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</si>
  <si>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</si>
  <si>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</si>
  <si>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</si>
  <si>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</si>
  <si>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</si>
  <si>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</si>
  <si>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</si>
  <si>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</si>
  <si>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</si>
  <si>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</si>
  <si>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</si>
  <si>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</si>
  <si>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</si>
  <si>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</si>
  <si>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</si>
  <si>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</si>
  <si>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</si>
  <si>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</si>
  <si>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</si>
  <si>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</si>
  <si>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</si>
  <si>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</si>
  <si>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</si>
  <si>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</si>
  <si>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</si>
  <si>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</si>
  <si>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</si>
  <si>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</si>
  <si>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</si>
  <si>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</si>
  <si>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</si>
  <si>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</si>
  <si>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</si>
  <si>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</si>
  <si>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</si>
  <si>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</si>
  <si>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</si>
  <si>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</si>
  <si>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</si>
  <si>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</si>
  <si>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</si>
  <si>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</si>
  <si>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</si>
  <si>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</si>
  <si>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</si>
  <si>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</si>
  <si>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</si>
  <si>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</si>
  <si>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</si>
  <si>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</si>
  <si>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</si>
  <si>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</si>
  <si>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</si>
  <si>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</si>
  <si>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</si>
  <si>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</si>
  <si>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</si>
  <si>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</si>
  <si>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</si>
  <si>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</si>
  <si>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</si>
  <si>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</si>
  <si>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</si>
  <si>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</si>
  <si>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</si>
  <si>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</si>
  <si>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</si>
  <si>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</si>
  <si>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</si>
  <si>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</si>
  <si>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</si>
  <si>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</si>
  <si>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</si>
  <si>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</si>
  <si>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</si>
  <si>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</si>
  <si>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</si>
  <si>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</si>
  <si>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</si>
  <si>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</si>
  <si>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</si>
  <si>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</si>
  <si>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</si>
  <si>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</si>
  <si>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</si>
  <si>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</si>
  <si>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</si>
  <si>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</si>
  <si>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</si>
  <si>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</si>
  <si>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</si>
  <si>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</si>
  <si>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</si>
  <si>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</si>
  <si>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</si>
  <si>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</si>
  <si>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</si>
  <si>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</si>
  <si>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</si>
  <si>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</si>
  <si>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</si>
  <si>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</si>
  <si>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</si>
  <si>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</si>
  <si>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</si>
  <si>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</si>
  <si>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</si>
  <si>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</si>
  <si>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</si>
  <si>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</si>
  <si>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</si>
  <si>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</si>
  <si>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</si>
  <si>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</si>
  <si>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</si>
  <si>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</si>
  <si>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</si>
  <si>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</si>
  <si>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</si>
  <si>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</si>
  <si>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</si>
  <si>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</si>
  <si>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</si>
  <si>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</si>
  <si>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</si>
  <si>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</si>
  <si>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</si>
  <si>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</si>
  <si>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</si>
  <si>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</si>
  <si>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</si>
  <si>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</si>
  <si>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</si>
  <si>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</si>
  <si>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</si>
  <si>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</si>
  <si>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</si>
  <si>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</si>
  <si>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</si>
  <si>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</si>
  <si>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</si>
  <si>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</si>
  <si>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</si>
  <si>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</si>
  <si>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</si>
  <si>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</si>
  <si>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</si>
  <si>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</si>
  <si>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</si>
  <si>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</si>
  <si>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</si>
  <si>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</si>
  <si>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</si>
  <si>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</si>
  <si>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</si>
  <si>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</si>
  <si>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</si>
  <si>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</si>
  <si>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</si>
  <si>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</si>
  <si>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</si>
  <si>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</si>
  <si>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</si>
  <si>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</si>
  <si>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</si>
  <si>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</si>
  <si>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</si>
  <si>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</si>
  <si>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</si>
  <si>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</si>
  <si>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</si>
  <si>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</si>
  <si>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</si>
  <si>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</si>
  <si>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</si>
  <si>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</si>
  <si>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</si>
  <si>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</si>
  <si>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</si>
  <si>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</si>
  <si>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</si>
  <si>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</si>
  <si>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</si>
  <si>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</si>
  <si>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</si>
  <si>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</si>
  <si>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</si>
  <si>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</si>
  <si>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</si>
  <si>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</si>
  <si>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</si>
  <si>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</si>
  <si>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</si>
  <si>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</si>
  <si>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</si>
  <si>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</si>
  <si>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</si>
  <si>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</si>
  <si>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</si>
  <si>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</si>
  <si>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</si>
  <si>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</si>
  <si>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</si>
  <si>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</si>
  <si>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</si>
  <si>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</si>
  <si>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</si>
  <si>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</si>
  <si>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</si>
  <si>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</si>
  <si>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</si>
  <si>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</si>
  <si>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</si>
  <si>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</si>
  <si>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</si>
  <si>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</si>
  <si>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</si>
  <si>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</si>
  <si>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</si>
  <si>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</si>
  <si>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</si>
  <si>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</si>
  <si>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</si>
  <si>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</si>
  <si>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</si>
  <si>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</si>
  <si>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</si>
  <si>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</si>
  <si>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</si>
  <si>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</si>
  <si>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</si>
  <si>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</si>
  <si>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</si>
  <si>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</si>
  <si>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</si>
  <si>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</si>
  <si>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</si>
  <si>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</si>
  <si>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</si>
  <si>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</si>
  <si>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</si>
  <si>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</si>
  <si>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</si>
  <si>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</si>
  <si>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</si>
  <si>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</si>
  <si>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</si>
  <si>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</si>
  <si>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</si>
  <si>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</si>
  <si>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</si>
  <si>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</si>
  <si>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</si>
  <si>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</si>
  <si>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</si>
  <si>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</si>
  <si>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</si>
  <si>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</si>
  <si>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</si>
  <si>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</si>
  <si>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</si>
  <si>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</si>
  <si>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</si>
  <si>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</si>
  <si>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</si>
  <si>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</si>
  <si>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</si>
  <si>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</si>
  <si>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</si>
  <si>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</si>
  <si>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</si>
  <si>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</si>
  <si>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</si>
  <si>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</si>
  <si>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</si>
  <si>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</si>
  <si>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</si>
  <si>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</si>
  <si>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</si>
  <si>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</si>
  <si>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</si>
  <si>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</si>
  <si>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</si>
  <si>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</si>
  <si>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</si>
  <si>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</si>
  <si>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</si>
  <si>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</si>
  <si>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</si>
  <si>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</si>
  <si>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</si>
  <si>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</si>
  <si>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</si>
  <si>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</si>
  <si>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</si>
  <si>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</si>
  <si>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</si>
  <si>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</si>
  <si>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</si>
  <si>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</si>
  <si>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</si>
  <si>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</si>
  <si>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</si>
  <si>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</si>
  <si>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</si>
  <si>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</si>
  <si>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</si>
  <si>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</si>
  <si>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</si>
  <si>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</si>
  <si>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</si>
  <si>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</si>
  <si>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</si>
  <si>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</si>
  <si>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</si>
  <si>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</si>
  <si>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</si>
  <si>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</si>
  <si>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</si>
  <si>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</si>
  <si>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</si>
  <si>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</si>
  <si>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</si>
  <si>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</si>
  <si>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</si>
  <si>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</si>
  <si>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</si>
  <si>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</si>
  <si>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</si>
  <si>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</si>
  <si>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</si>
  <si>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</si>
  <si>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</si>
  <si>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</si>
  <si>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</si>
  <si>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</si>
  <si>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</si>
  <si>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</si>
  <si>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</si>
  <si>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</si>
  <si>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</si>
  <si>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</si>
  <si>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</si>
  <si>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</si>
  <si>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</si>
  <si>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</si>
  <si>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</si>
  <si>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</si>
  <si>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</si>
  <si>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</si>
  <si>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</si>
  <si>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</si>
  <si>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</si>
  <si>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</si>
  <si>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</si>
  <si>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</si>
  <si>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</si>
  <si>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</si>
  <si>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</si>
  <si>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</si>
  <si>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</si>
  <si>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</si>
  <si>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</si>
  <si>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</si>
  <si>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</si>
  <si>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</si>
  <si>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</si>
  <si>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</si>
  <si>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</si>
  <si>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</si>
  <si>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</si>
  <si>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</si>
  <si>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</si>
  <si>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</si>
  <si>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</si>
  <si>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</si>
  <si>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</si>
  <si>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</si>
  <si>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</si>
  <si>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</si>
  <si>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</si>
  <si>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</si>
  <si>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</si>
  <si>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</si>
  <si>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</si>
  <si>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</si>
  <si>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</si>
  <si>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</si>
  <si>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</si>
  <si>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</si>
  <si>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</si>
  <si>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</si>
  <si>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</si>
  <si>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</si>
  <si>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</si>
  <si>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</si>
  <si>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</si>
  <si>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</si>
  <si>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</si>
  <si>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</si>
  <si>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</si>
  <si>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</si>
  <si>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</si>
  <si>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</si>
  <si>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</si>
  <si>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</si>
  <si>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</si>
  <si>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</si>
  <si>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</si>
  <si>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</si>
  <si>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</si>
  <si>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</si>
  <si>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</si>
  <si>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</si>
  <si>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</si>
  <si>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</si>
  <si>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</si>
  <si>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</si>
  <si>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</si>
  <si>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</si>
  <si>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</si>
  <si>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</si>
  <si>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</si>
  <si>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</si>
  <si>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</si>
  <si>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</si>
  <si>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</si>
  <si>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</si>
  <si>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</si>
  <si>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</si>
  <si>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</si>
  <si>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</si>
  <si>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</si>
  <si>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</si>
  <si>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</si>
  <si>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</si>
  <si>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</si>
  <si>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</si>
  <si>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</si>
  <si>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</si>
  <si>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</si>
  <si>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</si>
  <si>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</si>
  <si>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</si>
  <si>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</si>
  <si>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</si>
  <si>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</si>
  <si>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</si>
  <si>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</si>
  <si>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</si>
  <si>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</si>
  <si>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</si>
  <si>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</si>
  <si>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</si>
  <si>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</si>
  <si>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</si>
  <si>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</si>
  <si>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</si>
  <si>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</si>
  <si>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</si>
  <si>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</si>
  <si>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</si>
  <si>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</si>
  <si>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</si>
  <si>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</si>
  <si>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</si>
  <si>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</si>
  <si>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</si>
  <si>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</si>
  <si>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</si>
  <si>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</si>
  <si>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</si>
  <si>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</si>
  <si>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</si>
  <si>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</si>
  <si>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</si>
  <si>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</si>
  <si>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</si>
  <si>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</si>
  <si>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</si>
  <si>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</si>
  <si>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</si>
  <si>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</si>
  <si>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</si>
  <si>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</si>
  <si>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</si>
  <si>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</si>
  <si>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</si>
  <si>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</si>
  <si>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</si>
  <si>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</si>
  <si>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</si>
  <si>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</si>
  <si>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</si>
  <si>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</si>
  <si>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</si>
  <si>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</si>
  <si>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</si>
  <si>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</si>
  <si>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</si>
  <si>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</si>
  <si>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</si>
  <si>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</si>
  <si>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</si>
  <si>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</si>
  <si>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</si>
  <si>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</si>
  <si>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</si>
  <si>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</si>
  <si>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</si>
  <si>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</si>
  <si>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</si>
  <si>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</si>
  <si>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</si>
  <si>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</si>
  <si>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</si>
  <si>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</si>
  <si>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</si>
  <si>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</si>
  <si>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</si>
  <si>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</si>
  <si>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</si>
  <si>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</si>
  <si>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</si>
  <si>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</si>
  <si>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</si>
  <si>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</si>
  <si>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</si>
  <si>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</si>
  <si>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</si>
  <si>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</si>
  <si>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</si>
  <si>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</si>
  <si>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</si>
  <si>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</si>
  <si>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</si>
  <si>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</si>
  <si>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</si>
  <si>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</si>
  <si>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</si>
  <si>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</si>
  <si>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</si>
  <si>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</si>
  <si>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</si>
  <si>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</si>
  <si>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</si>
  <si>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</si>
  <si>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</si>
  <si>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</si>
  <si>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</si>
  <si>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</si>
  <si>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</si>
  <si>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</si>
  <si>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</si>
  <si>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</si>
  <si>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</si>
  <si>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</si>
  <si>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</si>
  <si>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</si>
  <si>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</si>
  <si>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</si>
  <si>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</si>
  <si>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</si>
  <si>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</si>
  <si>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</si>
  <si>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</si>
  <si>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</si>
  <si>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</si>
  <si>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</si>
  <si>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</si>
  <si>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</si>
  <si>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</si>
  <si>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</si>
  <si>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</si>
  <si>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</si>
  <si>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</si>
  <si>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</si>
  <si>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</si>
  <si>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</si>
  <si>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</si>
  <si>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</si>
  <si>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</si>
  <si>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</si>
  <si>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</si>
  <si>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</si>
  <si>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</si>
  <si>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</si>
  <si>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</si>
  <si>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</si>
  <si>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</si>
  <si>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</si>
  <si>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</si>
  <si>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</si>
  <si>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</si>
  <si>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</si>
  <si>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</si>
  <si>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</si>
  <si>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</si>
  <si>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</si>
  <si>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</si>
  <si>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</si>
  <si>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</si>
  <si>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</si>
  <si>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</si>
  <si>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</si>
  <si>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</si>
  <si>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</si>
  <si>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</si>
  <si>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</si>
  <si>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</si>
  <si>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</si>
  <si>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</si>
  <si>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</si>
  <si>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</si>
  <si>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</si>
  <si>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</si>
  <si>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</si>
  <si>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</si>
  <si>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</si>
  <si>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</si>
  <si>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</si>
  <si>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</si>
  <si>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</si>
  <si>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</si>
  <si>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</si>
  <si>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</si>
  <si>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</si>
  <si>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</si>
  <si>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</si>
  <si>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</si>
  <si>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</si>
  <si>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</si>
  <si>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</si>
  <si>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</si>
  <si>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</si>
  <si>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</si>
  <si>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</si>
  <si>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</si>
  <si>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</si>
  <si>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</si>
  <si>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</si>
  <si>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</si>
  <si>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</si>
  <si>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</si>
  <si>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</si>
  <si>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</si>
  <si>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</si>
  <si>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</si>
  <si>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</si>
  <si>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</si>
  <si>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</si>
  <si>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</si>
  <si>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</si>
  <si>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</si>
  <si>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</si>
  <si>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</si>
  <si>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</si>
  <si>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</si>
  <si>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</si>
  <si>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</si>
  <si>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</si>
  <si>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</si>
  <si>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</si>
  <si>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</si>
  <si>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</si>
  <si>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</si>
  <si>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</si>
  <si>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</si>
  <si>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</si>
  <si>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</si>
  <si>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</si>
  <si>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</si>
  <si>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</si>
  <si>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</si>
  <si>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</si>
  <si>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</si>
  <si>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</si>
  <si>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</si>
  <si>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</si>
  <si>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</si>
  <si>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</si>
  <si>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</si>
  <si>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</si>
  <si>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</si>
  <si>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</si>
  <si>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</si>
  <si>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</si>
  <si>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</si>
  <si>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</si>
  <si>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</si>
  <si>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</si>
  <si>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</si>
  <si>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</si>
  <si>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</si>
  <si>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</si>
  <si>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</si>
  <si>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</si>
  <si>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</si>
  <si>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</si>
  <si>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</si>
  <si>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</si>
  <si>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</si>
  <si>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</si>
  <si>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</si>
  <si>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</si>
  <si>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</si>
  <si>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</si>
  <si>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</si>
  <si>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</si>
  <si>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</si>
  <si>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</si>
  <si>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</si>
  <si>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</si>
  <si>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</si>
  <si>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</si>
  <si>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</si>
  <si>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</si>
  <si>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</si>
  <si>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</si>
  <si>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</si>
  <si>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</si>
  <si>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</si>
  <si>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</si>
  <si>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</si>
  <si>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</si>
  <si>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</si>
  <si>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</si>
  <si>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</si>
  <si>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</si>
  <si>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</si>
  <si>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</si>
  <si>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</si>
  <si>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</si>
  <si>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</si>
  <si>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</si>
  <si>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</si>
  <si>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</si>
  <si>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</si>
  <si>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</si>
  <si>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</si>
  <si>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</si>
  <si>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</si>
  <si>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</si>
  <si>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</si>
  <si>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</si>
  <si>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</si>
  <si>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</si>
  <si>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</si>
  <si>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</si>
  <si>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</si>
  <si>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</si>
  <si>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</si>
  <si>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</si>
  <si>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</si>
  <si>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</si>
  <si>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</si>
  <si>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</si>
  <si>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</si>
  <si>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</si>
  <si>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</si>
  <si>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</si>
  <si>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</si>
  <si>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</si>
  <si>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</si>
  <si>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</si>
  <si>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</si>
  <si>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</si>
  <si>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</si>
  <si>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</si>
  <si>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</si>
  <si>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</si>
  <si>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</si>
  <si>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</si>
  <si>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</si>
  <si>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</si>
  <si>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</si>
  <si>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</si>
  <si>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</si>
  <si>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</si>
  <si>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</si>
  <si>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</si>
  <si>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</si>
  <si>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</si>
  <si>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</si>
  <si>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</si>
  <si>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</si>
  <si>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</si>
  <si>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</si>
  <si>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</si>
  <si>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</si>
  <si>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</si>
  <si>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</si>
  <si>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</si>
  <si>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</si>
  <si>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</si>
  <si>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</si>
  <si>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</si>
  <si>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</si>
  <si>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</si>
  <si>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</si>
  <si>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</si>
  <si>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</si>
  <si>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</si>
  <si>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</si>
  <si>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</si>
  <si>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</si>
  <si>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</si>
  <si>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</si>
  <si>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</si>
  <si>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</si>
  <si>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</si>
  <si>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</si>
  <si>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</si>
  <si>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</si>
  <si>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</si>
  <si>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</si>
  <si>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</si>
  <si>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</si>
  <si>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</si>
  <si>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</si>
  <si>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</si>
  <si>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</si>
  <si>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</si>
  <si>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</si>
  <si>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</si>
  <si>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</si>
  <si>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</si>
  <si>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</si>
  <si>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</si>
  <si>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</si>
  <si>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</si>
  <si>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</si>
  <si>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</si>
  <si>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</si>
  <si>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</si>
  <si>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</si>
  <si>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</si>
  <si>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</si>
  <si>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</si>
  <si>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</si>
  <si>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</si>
  <si>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</si>
  <si>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</si>
  <si>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</si>
  <si>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</si>
  <si>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</si>
  <si>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</si>
  <si>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</si>
  <si>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</si>
  <si>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</si>
  <si>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</si>
  <si>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</si>
  <si>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</si>
  <si>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</si>
  <si>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</si>
  <si>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</si>
  <si>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</si>
  <si>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</si>
  <si>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</si>
  <si>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</si>
  <si>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</si>
  <si>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</si>
  <si>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</si>
  <si>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</si>
  <si>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</si>
  <si>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</si>
  <si>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</si>
  <si>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</si>
  <si>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</si>
  <si>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</si>
  <si>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</si>
  <si>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</si>
  <si>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</si>
  <si>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</si>
  <si>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</si>
  <si>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</si>
  <si>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</si>
  <si>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</si>
  <si>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</si>
  <si>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</si>
  <si>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</si>
  <si>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</si>
  <si>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</si>
  <si>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</si>
  <si>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</si>
  <si>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</si>
  <si>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</si>
  <si>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</si>
  <si>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</si>
  <si>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</si>
  <si>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</si>
  <si>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</si>
  <si>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</si>
  <si>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</si>
  <si>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</si>
  <si>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</si>
  <si>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</si>
  <si>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</si>
  <si>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</si>
  <si>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</si>
  <si>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</si>
  <si>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</si>
  <si>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</si>
  <si>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</si>
  <si>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</si>
  <si>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</si>
  <si>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</si>
  <si>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</si>
  <si>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</si>
  <si>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</si>
  <si>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</si>
  <si>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</si>
  <si>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</si>
  <si>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</si>
  <si>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</si>
  <si>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</si>
  <si>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</si>
  <si>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</si>
  <si>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</si>
  <si>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</si>
  <si>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</si>
  <si>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</si>
  <si>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</si>
  <si>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</si>
  <si>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</si>
  <si>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</si>
  <si>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</si>
  <si>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</si>
  <si>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</si>
  <si>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</si>
  <si>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</si>
  <si>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</si>
  <si>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</si>
  <si>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</si>
  <si>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</si>
  <si>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</si>
  <si>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</si>
  <si>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</si>
  <si>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</si>
  <si>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</si>
  <si>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</si>
  <si>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</si>
  <si>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</si>
  <si>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</si>
  <si>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</si>
  <si>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</si>
  <si>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</si>
  <si>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</si>
  <si>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</si>
  <si>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</si>
  <si>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</si>
  <si>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</si>
  <si>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</si>
  <si>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</si>
  <si>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</si>
  <si>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</si>
  <si>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</si>
  <si>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</si>
  <si>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</si>
  <si>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</si>
  <si>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</si>
  <si>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</si>
  <si>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</si>
  <si>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</si>
  <si>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</si>
  <si>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</si>
  <si>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</si>
  <si>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</si>
  <si>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</si>
  <si>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</si>
  <si>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</si>
  <si>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</si>
  <si>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</si>
  <si>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</si>
  <si>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</si>
  <si>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</si>
  <si>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</si>
  <si>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</si>
  <si>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</si>
  <si>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</si>
  <si>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</si>
  <si>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</si>
  <si>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</si>
  <si>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</si>
  <si>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</si>
  <si>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</si>
  <si>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</si>
  <si>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</si>
  <si>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</si>
  <si>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</si>
  <si>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</si>
  <si>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</si>
  <si>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</si>
  <si>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</si>
  <si>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</si>
  <si>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</si>
  <si>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</si>
  <si>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</si>
  <si>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</si>
  <si>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</si>
  <si>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</si>
  <si>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</si>
  <si>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</si>
  <si>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</si>
  <si>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</si>
  <si>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</si>
  <si>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</si>
  <si>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</si>
  <si>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</si>
  <si>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</si>
  <si>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</si>
  <si>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</si>
  <si>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</si>
  <si>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</si>
  <si>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</si>
  <si>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</si>
  <si>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</si>
  <si>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</si>
  <si>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</si>
  <si>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</si>
  <si>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</si>
  <si>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</si>
  <si>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</si>
  <si>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</si>
  <si>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</si>
  <si>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</si>
  <si>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</si>
  <si>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</si>
  <si>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</si>
  <si>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</si>
  <si>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</si>
  <si>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</si>
  <si>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</si>
  <si>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</si>
  <si>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</si>
  <si>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</si>
  <si>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</si>
  <si>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</si>
  <si>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</si>
  <si>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</si>
  <si>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</si>
  <si>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</si>
  <si>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</si>
  <si>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</si>
  <si>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</si>
  <si>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</si>
  <si>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</si>
  <si>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</si>
  <si>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</si>
  <si>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</si>
  <si>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</si>
  <si>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</si>
  <si>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</si>
  <si>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</si>
  <si>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</si>
  <si>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</si>
  <si>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</si>
  <si>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</si>
  <si>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</si>
  <si>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</si>
  <si>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</si>
  <si>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</si>
  <si>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</si>
  <si>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</si>
  <si>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</si>
  <si>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</si>
  <si>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</si>
  <si>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</si>
  <si>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</si>
  <si>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</si>
  <si>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</si>
  <si>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</si>
  <si>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</si>
  <si>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</si>
  <si>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</si>
  <si>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</si>
  <si>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</si>
  <si>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</si>
  <si>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</si>
  <si>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</si>
  <si>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</si>
  <si>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</si>
  <si>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</si>
  <si>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</si>
  <si>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</si>
  <si>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</si>
  <si>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</si>
  <si>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</si>
  <si>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</si>
  <si>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</si>
  <si>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</si>
  <si>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</si>
  <si>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</si>
  <si>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</si>
  <si>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</si>
  <si>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</si>
  <si>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</si>
  <si>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</si>
  <si>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</si>
  <si>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</si>
  <si>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</si>
  <si>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</si>
  <si>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</si>
  <si>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</si>
  <si>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</si>
  <si>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</si>
  <si>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</si>
  <si>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</si>
  <si>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</si>
  <si>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</si>
  <si>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</si>
  <si>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</si>
  <si>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</si>
  <si>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</si>
  <si>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</si>
  <si>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</si>
  <si>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</si>
  <si>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</si>
  <si>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</si>
  <si>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</si>
  <si>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</si>
  <si>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</si>
  <si>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</si>
  <si>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</si>
  <si>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</si>
  <si>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</si>
  <si>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</si>
  <si>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</si>
  <si>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</si>
  <si>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</si>
  <si>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</si>
  <si>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</si>
  <si>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</si>
  <si>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</si>
  <si>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</si>
  <si>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</si>
  <si>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</si>
  <si>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</si>
  <si>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</si>
  <si>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</si>
  <si>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</si>
  <si>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</si>
  <si>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</si>
  <si>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</si>
  <si>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</si>
  <si>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</si>
  <si>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</si>
  <si>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</si>
  <si>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</si>
  <si>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</si>
  <si>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</si>
  <si>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</si>
  <si>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</si>
  <si>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</si>
  <si>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</si>
  <si>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</si>
  <si>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</si>
  <si>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</si>
  <si>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</si>
  <si>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</si>
  <si>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</si>
  <si>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</si>
  <si>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</si>
  <si>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</si>
  <si>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</si>
  <si>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</si>
  <si>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</si>
  <si>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</si>
  <si>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</si>
  <si>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</si>
  <si>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</si>
  <si>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</si>
  <si>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</si>
  <si>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</si>
  <si>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</si>
  <si>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</si>
  <si>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</si>
  <si>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</si>
  <si>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</si>
  <si>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</si>
  <si>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</si>
  <si>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</si>
  <si>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</si>
  <si>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</si>
  <si>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</si>
  <si>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</si>
  <si>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</si>
  <si>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</si>
  <si>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</si>
  <si>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</si>
  <si>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</si>
  <si>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</si>
  <si>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</si>
  <si>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</si>
  <si>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</si>
  <si>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</si>
  <si>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</si>
  <si>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</si>
  <si>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</si>
  <si>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</si>
  <si>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</si>
  <si>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</si>
  <si>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</si>
  <si>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</si>
  <si>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</si>
  <si>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</si>
  <si>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</si>
  <si>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</si>
  <si>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</si>
  <si>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</si>
  <si>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</si>
  <si>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</si>
  <si>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</si>
  <si>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</si>
  <si>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</si>
  <si>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</si>
  <si>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</si>
  <si>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</si>
  <si>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</si>
  <si>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</si>
  <si>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</si>
  <si>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</si>
  <si>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</si>
  <si>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</si>
  <si>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</si>
  <si>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</si>
  <si>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</si>
  <si>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</si>
  <si>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</si>
  <si>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</si>
  <si>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</si>
  <si>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</si>
  <si>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</si>
  <si>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</si>
  <si>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</si>
  <si>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</si>
  <si>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</si>
  <si>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</si>
  <si>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</si>
  <si>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</si>
  <si>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</si>
  <si>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</si>
  <si>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</si>
  <si>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</si>
  <si>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</si>
  <si>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</si>
  <si>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</si>
  <si>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</si>
  <si>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</si>
  <si>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</si>
  <si>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</si>
  <si>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</si>
  <si>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</si>
  <si>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</si>
  <si>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</si>
  <si>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</si>
  <si>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</si>
  <si>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</si>
  <si>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</si>
  <si>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</si>
  <si>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</si>
  <si>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</si>
  <si>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</si>
  <si>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</si>
  <si>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</si>
  <si>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</si>
  <si>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</si>
  <si>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</si>
  <si>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</si>
  <si>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</si>
  <si>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</si>
  <si>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</si>
  <si>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</si>
  <si>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</si>
  <si>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</si>
  <si>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</si>
  <si>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</si>
  <si>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</si>
  <si>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</si>
  <si>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</si>
  <si>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</si>
  <si>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</si>
  <si>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</si>
  <si>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</si>
  <si>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</si>
  <si>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</si>
  <si>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</si>
  <si>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</si>
  <si>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</si>
  <si>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</si>
  <si>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</si>
  <si>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</si>
  <si>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</si>
  <si>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</si>
  <si>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</si>
  <si>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</si>
  <si>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</si>
  <si>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</si>
  <si>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</si>
  <si>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</si>
  <si>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</si>
  <si>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</si>
  <si>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</si>
  <si>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</si>
  <si>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</si>
  <si>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</si>
  <si>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</si>
  <si>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</si>
  <si>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</si>
  <si>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</si>
  <si>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</si>
  <si>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</si>
  <si>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</si>
  <si>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</si>
  <si>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</si>
  <si>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</si>
  <si>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</si>
  <si>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</si>
  <si>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</si>
  <si>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</si>
  <si>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</si>
  <si>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</si>
  <si>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</si>
  <si>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</si>
  <si>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</si>
  <si>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</si>
  <si>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</si>
  <si>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</si>
  <si>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</si>
  <si>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</si>
  <si>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</si>
  <si>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</si>
  <si>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</si>
  <si>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</si>
  <si>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</si>
  <si>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</si>
  <si>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</si>
  <si>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</si>
  <si>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</si>
  <si>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</si>
  <si>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</si>
  <si>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</si>
  <si>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</si>
  <si>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</si>
  <si>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</si>
  <si>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</si>
  <si>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</si>
  <si>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</si>
  <si>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</si>
  <si>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</si>
  <si>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</si>
  <si>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</si>
  <si>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</si>
  <si>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</si>
  <si>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</si>
  <si>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</si>
  <si>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</si>
  <si>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</si>
  <si>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</si>
  <si>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</si>
  <si>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</si>
  <si>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</si>
  <si>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</si>
  <si>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</si>
  <si>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</si>
  <si>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</si>
  <si>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</si>
  <si>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</si>
  <si>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</si>
  <si>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</si>
  <si>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</si>
  <si>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</si>
  <si>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</si>
  <si>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</si>
  <si>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</si>
  <si>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</si>
  <si>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</si>
  <si>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</si>
  <si>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</si>
  <si>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</si>
  <si>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</si>
  <si>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</si>
  <si>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</si>
  <si>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</si>
  <si>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</si>
  <si>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</si>
  <si>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</si>
  <si>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</si>
  <si>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</si>
  <si>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</si>
  <si>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</si>
  <si>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</si>
  <si>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</si>
  <si>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</si>
  <si>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</si>
  <si>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</si>
  <si>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</si>
  <si>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</si>
  <si>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</si>
  <si>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</si>
  <si>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</si>
  <si>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</si>
  <si>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</si>
  <si>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</si>
  <si>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</si>
  <si>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</si>
  <si>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</si>
  <si>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</si>
  <si>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</si>
  <si>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</si>
  <si>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</si>
  <si>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</si>
  <si>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</si>
  <si>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</si>
  <si>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</si>
  <si>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</si>
  <si>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</si>
  <si>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</si>
  <si>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</si>
  <si>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</si>
  <si>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</si>
  <si>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</si>
  <si>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</si>
  <si>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</si>
  <si>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</si>
  <si>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</si>
  <si>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</si>
  <si>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</si>
  <si>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</si>
  <si>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</si>
  <si>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</si>
  <si>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</si>
  <si>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</si>
  <si>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</si>
  <si>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</si>
  <si>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</si>
  <si>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</si>
  <si>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</si>
  <si>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</si>
  <si>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</si>
  <si>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</si>
  <si>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</si>
  <si>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</si>
  <si>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</si>
  <si>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</si>
  <si>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</si>
  <si>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</si>
  <si>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</si>
  <si>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</si>
  <si>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</si>
  <si>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</si>
  <si>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</si>
  <si>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</si>
  <si>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</si>
  <si>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</si>
  <si>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</si>
  <si>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</si>
  <si>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</si>
  <si>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</si>
  <si>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</si>
  <si>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</si>
  <si>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</si>
  <si>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</si>
  <si>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</si>
  <si>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</si>
  <si>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</si>
  <si>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</si>
  <si>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</si>
  <si>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</si>
  <si>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</si>
  <si>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</si>
  <si>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</si>
  <si>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</si>
  <si>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</si>
  <si>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</si>
  <si>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</si>
  <si>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</si>
  <si>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</si>
  <si>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</si>
  <si>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</si>
  <si>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</si>
  <si>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</si>
  <si>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</si>
  <si>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</si>
  <si>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</si>
  <si>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</si>
  <si>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</si>
  <si>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</si>
  <si>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</si>
  <si>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</si>
  <si>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</si>
  <si>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</si>
  <si>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</si>
  <si>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</si>
  <si>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</si>
  <si>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</si>
  <si>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</si>
  <si>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</si>
  <si>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</si>
  <si>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</si>
  <si>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</si>
  <si>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</si>
  <si>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</si>
  <si>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</si>
  <si>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</si>
  <si>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</si>
  <si>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</si>
  <si>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</si>
  <si>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</si>
  <si>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</si>
  <si>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</si>
  <si>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</si>
  <si>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</si>
  <si>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</si>
  <si>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</si>
  <si>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</si>
  <si>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</si>
  <si>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</si>
  <si>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</si>
  <si>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</si>
  <si>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</si>
  <si>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</si>
  <si>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</si>
  <si>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</si>
  <si>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</si>
  <si>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</si>
  <si>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</si>
  <si>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</si>
  <si>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</si>
  <si>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</si>
  <si>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</si>
  <si>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</si>
  <si>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</si>
  <si>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</si>
  <si>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</si>
  <si>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</si>
  <si>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</si>
  <si>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</si>
  <si>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</si>
  <si>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</si>
  <si>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</si>
  <si>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</si>
  <si>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</si>
  <si>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</si>
  <si>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</si>
  <si>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</si>
  <si>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</si>
  <si>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</si>
  <si>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</si>
  <si>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</si>
  <si>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</si>
  <si>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</si>
  <si>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</si>
  <si>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</si>
  <si>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</si>
  <si>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</si>
  <si>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</si>
  <si>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</si>
  <si>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</si>
  <si>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</si>
  <si>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</si>
  <si>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</si>
  <si>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</si>
  <si>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</si>
  <si>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</si>
  <si>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</si>
  <si>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</si>
  <si>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</si>
  <si>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</si>
  <si>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</si>
  <si>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</si>
  <si>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</si>
  <si>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</si>
  <si>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</si>
  <si>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</si>
  <si>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</si>
  <si>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</si>
  <si>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</si>
  <si>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</si>
  <si>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</si>
  <si>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</si>
  <si>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</si>
  <si>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</si>
  <si>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</si>
  <si>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</si>
  <si>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</si>
  <si>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</si>
  <si>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</si>
  <si>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</si>
  <si>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</si>
  <si>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</si>
  <si>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</si>
  <si>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</si>
  <si>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</si>
  <si>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</si>
  <si>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</si>
  <si>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</si>
  <si>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</si>
  <si>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</si>
  <si>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</si>
  <si>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</si>
  <si>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</si>
  <si>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</si>
  <si>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</si>
  <si>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</si>
  <si>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</si>
  <si>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</si>
  <si>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</si>
  <si>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</si>
  <si>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</si>
  <si>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</si>
  <si>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</si>
  <si>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</si>
  <si>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</si>
  <si>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</si>
  <si>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</si>
  <si>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</si>
  <si>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</si>
  <si>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</si>
  <si>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</si>
  <si>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</si>
  <si>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</si>
  <si>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</si>
  <si>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</si>
  <si>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</si>
  <si>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</si>
  <si>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</si>
  <si>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</si>
  <si>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</si>
  <si>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</si>
  <si>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</si>
  <si>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</si>
  <si>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</si>
  <si>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</si>
  <si>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</si>
  <si>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</si>
  <si>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</si>
  <si>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</si>
  <si>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</si>
  <si>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</si>
  <si>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</si>
  <si>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</si>
  <si>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</si>
  <si>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</si>
  <si>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</si>
  <si>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</si>
  <si>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</si>
  <si>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</si>
  <si>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</si>
  <si>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</si>
  <si>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</si>
  <si>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</si>
  <si>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</si>
  <si>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</si>
  <si>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</si>
  <si>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</si>
  <si>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</si>
  <si>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</si>
  <si>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</si>
  <si>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</si>
  <si>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</si>
  <si>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</si>
  <si>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</si>
  <si>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</si>
  <si>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</si>
  <si>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</si>
  <si>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</si>
  <si>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</si>
  <si>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</si>
  <si>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</si>
  <si>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</si>
  <si>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</si>
  <si>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</si>
  <si>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</si>
  <si>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</si>
  <si>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</si>
  <si>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</si>
  <si>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</si>
  <si>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</si>
  <si>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</si>
  <si>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</si>
  <si>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</si>
  <si>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</si>
  <si>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</si>
  <si>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</si>
  <si>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</si>
  <si>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</si>
  <si>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</si>
  <si>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</si>
  <si>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</si>
  <si>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</si>
  <si>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</si>
  <si>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</si>
  <si>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</si>
  <si>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</si>
  <si>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</si>
  <si>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</si>
  <si>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</si>
  <si>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</si>
  <si>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</si>
  <si>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</si>
  <si>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</si>
  <si>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</si>
  <si>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</si>
  <si>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</si>
  <si>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</si>
  <si>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</si>
  <si>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</si>
  <si>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</si>
  <si>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</si>
  <si>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</si>
  <si>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</si>
  <si>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</si>
  <si>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</si>
  <si>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</si>
  <si>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</si>
  <si>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</si>
  <si>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</si>
  <si>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</si>
  <si>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</si>
  <si>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</si>
  <si>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</si>
  <si>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</si>
  <si>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</si>
  <si>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</si>
  <si>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</si>
  <si>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</si>
  <si>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</si>
  <si>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</si>
  <si>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</si>
  <si>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</si>
  <si>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</si>
  <si>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</si>
  <si>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</si>
  <si>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</si>
  <si>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</si>
  <si>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</si>
  <si>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</si>
  <si>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</si>
  <si>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</si>
  <si>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</si>
  <si>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</si>
  <si>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</si>
  <si>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</si>
  <si>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</si>
  <si>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</si>
  <si>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</si>
  <si>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</si>
  <si>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</si>
  <si>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</si>
  <si>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</si>
  <si>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</si>
  <si>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</si>
  <si>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</si>
  <si>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</si>
  <si>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</si>
  <si>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</si>
  <si>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</si>
  <si>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</si>
  <si>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</si>
  <si>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</si>
  <si>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</si>
  <si>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</si>
  <si>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</si>
  <si>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</si>
  <si>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</si>
  <si>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</si>
  <si>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</si>
  <si>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</si>
  <si>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</si>
  <si>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</si>
  <si>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</si>
  <si>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</si>
  <si>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</si>
  <si>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</si>
  <si>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</si>
  <si>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</si>
  <si>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</si>
  <si>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</si>
  <si>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</si>
  <si>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</si>
  <si>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</si>
  <si>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</si>
  <si>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</si>
  <si>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</si>
  <si>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</si>
  <si>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</si>
  <si>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</si>
  <si>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</si>
  <si>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</si>
  <si>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</si>
  <si>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</si>
  <si>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</si>
  <si>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</si>
  <si>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</si>
  <si>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</si>
  <si>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</si>
  <si>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</si>
  <si>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</si>
  <si>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</si>
  <si>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</si>
  <si>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</si>
  <si>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</si>
  <si>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</si>
  <si>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</si>
  <si>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</si>
  <si>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</si>
  <si>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</si>
  <si>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</si>
  <si>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</si>
  <si>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</si>
  <si>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</si>
  <si>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</si>
  <si>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</si>
  <si>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</si>
  <si>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</si>
  <si>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</si>
  <si>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</si>
  <si>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</si>
  <si>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</si>
  <si>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</si>
  <si>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</si>
  <si>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</si>
  <si>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</si>
  <si>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</si>
  <si>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</si>
  <si>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</si>
  <si>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</si>
  <si>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</si>
  <si>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</si>
  <si>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</si>
  <si>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</si>
  <si>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</si>
  <si>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</si>
  <si>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</si>
  <si>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</si>
  <si>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</si>
  <si>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</si>
  <si>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</si>
  <si>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</si>
  <si>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</si>
  <si>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</si>
  <si>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</si>
  <si>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</si>
  <si>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</si>
  <si>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</si>
  <si>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</si>
  <si>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</si>
  <si>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</si>
  <si>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</si>
  <si>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</si>
  <si>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</si>
  <si>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</si>
  <si>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</si>
  <si>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</si>
  <si>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</si>
  <si>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</si>
  <si>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</si>
  <si>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</si>
  <si>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</si>
  <si>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</si>
  <si>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</si>
  <si>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</si>
  <si>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</si>
  <si>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</si>
  <si>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</si>
  <si>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</si>
  <si>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</si>
  <si>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</si>
  <si>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</si>
  <si>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</si>
  <si>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</si>
  <si>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</si>
  <si>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</si>
  <si>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</si>
  <si>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</si>
  <si>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</si>
  <si>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</si>
  <si>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</si>
  <si>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</si>
  <si>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</si>
  <si>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</si>
  <si>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</si>
  <si>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</si>
  <si>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</si>
  <si>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</si>
  <si>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</si>
  <si>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</si>
  <si>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</si>
  <si>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</si>
  <si>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</si>
  <si>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</si>
  <si>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</si>
  <si>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</si>
  <si>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</si>
  <si>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</si>
  <si>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</si>
  <si>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</si>
  <si>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</si>
  <si>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</si>
  <si>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</si>
  <si>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</si>
  <si>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</si>
  <si>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</si>
  <si>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</si>
  <si>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</si>
  <si>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</si>
  <si>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</si>
  <si>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</si>
  <si>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</si>
  <si>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</si>
  <si>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</si>
  <si>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</si>
  <si>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</si>
  <si>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</si>
  <si>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</si>
  <si>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</si>
  <si>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</si>
  <si>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</si>
  <si>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</si>
  <si>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</si>
  <si>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</si>
  <si>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</si>
  <si>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</si>
  <si>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</si>
  <si>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</si>
  <si>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</si>
  <si>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</si>
  <si>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</si>
  <si>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</si>
  <si>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</si>
  <si>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</si>
  <si>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</si>
  <si>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</si>
  <si>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</si>
  <si>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</si>
  <si>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</si>
  <si>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</si>
  <si>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</si>
  <si>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</si>
  <si>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</si>
  <si>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</si>
  <si>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</si>
  <si>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</si>
  <si>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</si>
  <si>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</si>
  <si>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</si>
  <si>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</si>
  <si>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</si>
  <si>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</si>
  <si>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</si>
  <si>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</si>
  <si>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</si>
  <si>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</si>
  <si>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</si>
  <si>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</si>
  <si>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</si>
  <si>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</si>
  <si>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</si>
  <si>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</si>
  <si>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</si>
  <si>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</si>
  <si>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</si>
  <si>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</si>
  <si>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</si>
  <si>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</si>
  <si>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</si>
  <si>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</si>
  <si>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</si>
  <si>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</si>
  <si>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</si>
  <si>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</si>
  <si>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</si>
  <si>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</si>
  <si>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</si>
  <si>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</si>
  <si>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</si>
  <si>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</si>
  <si>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</si>
  <si>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</si>
  <si>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</si>
  <si>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</si>
  <si>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</si>
  <si>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</si>
  <si>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</si>
  <si>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</si>
  <si>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</si>
  <si>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</si>
  <si>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</si>
  <si>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</si>
  <si>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</si>
  <si>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</si>
  <si>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</si>
  <si>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</si>
  <si>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</si>
  <si>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</si>
  <si>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</si>
  <si>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</si>
  <si>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</si>
  <si>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</si>
  <si>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</si>
  <si>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</si>
  <si>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</si>
  <si>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</si>
  <si>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</si>
  <si>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</si>
  <si>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</si>
  <si>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</si>
  <si>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</si>
  <si>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</si>
  <si>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</si>
  <si>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</si>
  <si>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</si>
  <si>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</si>
  <si>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</si>
  <si>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</si>
  <si>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</si>
  <si>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</si>
  <si>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</si>
  <si>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</si>
  <si>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</si>
  <si>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</si>
  <si>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</si>
  <si>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</si>
  <si>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</si>
  <si>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</si>
  <si>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</si>
  <si>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</si>
  <si>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</si>
  <si>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</si>
  <si>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</si>
  <si>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</si>
  <si>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</si>
  <si>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</si>
  <si>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</si>
  <si>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</si>
  <si>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</si>
  <si>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</si>
  <si>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</si>
  <si>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</si>
  <si>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</si>
  <si>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</si>
  <si>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</si>
  <si>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</si>
  <si>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</si>
  <si>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</si>
  <si>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</si>
  <si>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</si>
  <si>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</si>
  <si>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</si>
  <si>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</si>
  <si>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</si>
  <si>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</si>
  <si>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</si>
  <si>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</si>
  <si>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</si>
  <si>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</si>
  <si>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</si>
  <si>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</si>
  <si>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</si>
  <si>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</si>
  <si>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</si>
  <si>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</si>
  <si>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</si>
  <si>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</si>
  <si>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</si>
  <si>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</si>
  <si>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</si>
  <si>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</si>
  <si>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</si>
  <si>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</si>
  <si>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</si>
  <si>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</si>
  <si>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</si>
  <si>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</si>
  <si>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</si>
  <si>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</si>
  <si>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</si>
  <si>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</si>
  <si>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</si>
  <si>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</si>
  <si>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</si>
  <si>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</si>
  <si>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</si>
  <si>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</si>
  <si>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</si>
  <si>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</si>
  <si>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</si>
  <si>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</si>
  <si>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</si>
  <si>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</si>
  <si>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</si>
  <si>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</si>
  <si>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</si>
  <si>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</si>
  <si>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</si>
  <si>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</si>
  <si>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</si>
  <si>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</si>
  <si>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</si>
  <si>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</si>
  <si>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</si>
  <si>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</si>
  <si>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</si>
  <si>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</si>
  <si>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</si>
  <si>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</si>
  <si>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</si>
  <si>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</si>
  <si>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</si>
  <si>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</si>
  <si>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</si>
  <si>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</si>
  <si>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</si>
  <si>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</si>
  <si>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</si>
  <si>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</si>
  <si>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</si>
  <si>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</si>
  <si>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</si>
  <si>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</si>
  <si>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</si>
  <si>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</si>
  <si>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</si>
  <si>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</si>
  <si>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</si>
  <si>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</si>
  <si>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</si>
  <si>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</si>
  <si>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</si>
  <si>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</si>
  <si>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</si>
  <si>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</si>
  <si>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</si>
  <si>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</si>
  <si>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</si>
  <si>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</si>
  <si>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</si>
  <si>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</si>
  <si>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</si>
  <si>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</si>
  <si>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</si>
  <si>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</si>
  <si>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</si>
  <si>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</si>
  <si>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</si>
  <si>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</si>
  <si>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</si>
  <si>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</si>
  <si>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</si>
  <si>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</si>
  <si>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</si>
  <si>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</si>
  <si>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</si>
  <si>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</si>
  <si>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</si>
  <si>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</si>
  <si>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</si>
  <si>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</si>
  <si>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</si>
  <si>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</si>
  <si>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</si>
  <si>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</si>
  <si>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</si>
  <si>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</si>
  <si>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</si>
  <si>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</si>
  <si>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</si>
  <si>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</si>
  <si>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</si>
  <si>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</si>
  <si>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</si>
  <si>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</si>
  <si>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</si>
  <si>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</si>
  <si>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</si>
  <si>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</si>
  <si>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</si>
  <si>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</si>
  <si>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</si>
  <si>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</si>
  <si>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</si>
  <si>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</si>
  <si>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</si>
  <si>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</si>
  <si>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</si>
  <si>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</si>
  <si>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</si>
  <si>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</si>
  <si>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</si>
  <si>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</si>
  <si>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</si>
  <si>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</si>
  <si>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</si>
  <si>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</si>
  <si>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</si>
  <si>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</si>
  <si>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</si>
  <si>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</si>
  <si>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</si>
  <si>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</si>
  <si>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</si>
  <si>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</si>
  <si>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</si>
  <si>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</si>
  <si>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</si>
  <si>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</si>
  <si>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</si>
  <si>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</si>
  <si>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</si>
  <si>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</si>
  <si>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</si>
  <si>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</si>
  <si>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</si>
  <si>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</si>
  <si>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</si>
  <si>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</si>
  <si>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</si>
  <si>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</si>
  <si>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</si>
  <si>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</si>
  <si>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</si>
  <si>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</si>
  <si>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</si>
  <si>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</si>
  <si>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</si>
  <si>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</si>
  <si>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</si>
  <si>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</si>
  <si>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</si>
  <si>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</si>
  <si>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</si>
  <si>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</si>
  <si>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</si>
  <si>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</si>
  <si>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</si>
  <si>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</si>
  <si>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</si>
  <si>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</si>
  <si>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</si>
  <si>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</si>
  <si>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</si>
  <si>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</si>
  <si>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</si>
  <si>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</si>
  <si>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</si>
  <si>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</si>
  <si>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</si>
  <si>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</si>
  <si>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</si>
  <si>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</si>
  <si>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</si>
  <si>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</si>
  <si>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</si>
  <si>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</si>
  <si>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</si>
  <si>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</si>
  <si>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</si>
  <si>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</si>
  <si>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</si>
  <si>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</si>
  <si>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</si>
  <si>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</si>
  <si>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</si>
  <si>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</si>
  <si>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</si>
  <si>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</si>
  <si>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</si>
  <si>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</si>
  <si>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</si>
  <si>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</si>
  <si>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</si>
  <si>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</si>
  <si>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</si>
  <si>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</si>
  <si>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</si>
  <si>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</si>
  <si>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</si>
  <si>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</si>
  <si>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</si>
  <si>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</si>
  <si>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</si>
  <si>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</si>
  <si>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</si>
  <si>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</si>
  <si>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</si>
  <si>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</si>
  <si>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</si>
  <si>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</si>
  <si>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</si>
  <si>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</si>
  <si>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</si>
  <si>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</si>
  <si>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</si>
  <si>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</si>
  <si>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</si>
  <si>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</si>
  <si>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</si>
  <si>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</si>
  <si>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</si>
  <si>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</si>
  <si>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</si>
  <si>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</si>
  <si>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</si>
  <si>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</si>
  <si>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</si>
  <si>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</si>
  <si>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</si>
  <si>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</si>
  <si>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</si>
  <si>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</si>
  <si>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</si>
  <si>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</si>
  <si>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</si>
  <si>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</si>
  <si>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</si>
  <si>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</si>
  <si>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</si>
  <si>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</si>
  <si>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</si>
  <si>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</si>
  <si>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</si>
  <si>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</si>
  <si>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</si>
  <si>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</si>
  <si>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</si>
  <si>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</si>
  <si>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</si>
  <si>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</si>
  <si>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</si>
  <si>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</si>
  <si>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</si>
  <si>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</si>
  <si>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</si>
  <si>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</si>
  <si>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</si>
  <si>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</si>
  <si>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</si>
  <si>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</si>
  <si>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</si>
  <si>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</si>
  <si>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</si>
  <si>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</si>
  <si>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</si>
  <si>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</si>
  <si>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</si>
  <si>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</si>
  <si>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</si>
  <si>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</si>
  <si>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</si>
  <si>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</si>
  <si>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</si>
  <si>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</si>
  <si>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</si>
  <si>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</si>
  <si>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</si>
  <si>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</si>
  <si>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</si>
  <si>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</si>
  <si>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</si>
  <si>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</si>
  <si>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</si>
  <si>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</si>
  <si>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</si>
  <si>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</si>
  <si>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</si>
  <si>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</si>
  <si>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</si>
  <si>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</si>
  <si>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</si>
  <si>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</si>
  <si>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</si>
  <si>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</si>
  <si>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</si>
  <si>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</si>
  <si>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</si>
  <si>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</si>
  <si>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</si>
  <si>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</si>
  <si>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</si>
  <si>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</si>
  <si>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</si>
  <si>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</si>
  <si>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</si>
  <si>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</si>
  <si>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</si>
  <si>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</si>
  <si>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</si>
  <si>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</si>
  <si>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</si>
  <si>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</si>
  <si>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</si>
  <si>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</si>
  <si>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</si>
  <si>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</si>
  <si>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</si>
  <si>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</si>
  <si>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</si>
  <si>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</si>
  <si>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</si>
  <si>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</si>
  <si>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</si>
  <si>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</si>
  <si>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</si>
  <si>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</si>
  <si>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</si>
  <si>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</si>
  <si>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</si>
  <si>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</si>
  <si>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</si>
  <si>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</si>
  <si>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</si>
  <si>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</si>
  <si>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</si>
  <si>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</si>
  <si>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</si>
  <si>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</si>
  <si>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</si>
  <si>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</si>
  <si>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</si>
  <si>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</si>
  <si>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</si>
  <si>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</si>
  <si>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</si>
  <si>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</si>
  <si>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</si>
  <si>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</si>
  <si>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</si>
  <si>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</si>
  <si>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</si>
  <si>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</si>
  <si>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</si>
  <si>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</si>
  <si>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</si>
  <si>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</si>
  <si>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</si>
  <si>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</si>
  <si>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</si>
  <si>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</si>
  <si>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</si>
  <si>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</si>
  <si>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</si>
  <si>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</si>
  <si>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</si>
  <si>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</si>
  <si>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</si>
  <si>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</si>
  <si>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</si>
  <si>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</si>
  <si>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</si>
  <si>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</si>
  <si>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</si>
  <si>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</si>
  <si>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</si>
  <si>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</si>
  <si>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</si>
  <si>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</si>
  <si>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</si>
  <si>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</si>
  <si>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</si>
  <si>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</si>
  <si>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</si>
  <si>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</si>
  <si>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</si>
  <si>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</si>
  <si>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</si>
  <si>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</si>
  <si>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</si>
  <si>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</si>
  <si>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</si>
  <si>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</si>
  <si>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</si>
  <si>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</si>
  <si>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</si>
  <si>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</si>
  <si>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</si>
  <si>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</si>
  <si>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</si>
  <si>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</si>
  <si>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</si>
  <si>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</si>
  <si>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</si>
  <si>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</si>
  <si>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</si>
  <si>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</si>
  <si>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</si>
  <si>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</si>
  <si>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</si>
  <si>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</si>
  <si>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</si>
  <si>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</si>
  <si>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</si>
  <si>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</si>
  <si>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</si>
  <si>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</si>
  <si>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</si>
  <si>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</si>
  <si>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</si>
  <si>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</si>
  <si>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</si>
  <si>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</si>
  <si>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</si>
  <si>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</si>
  <si>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</si>
  <si>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</si>
  <si>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</si>
  <si>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</si>
  <si>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</si>
  <si>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</si>
  <si>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</si>
  <si>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</si>
  <si>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</si>
  <si>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</si>
  <si>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</si>
  <si>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</si>
  <si>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</si>
  <si>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</si>
  <si>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</si>
  <si>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</si>
  <si>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</si>
  <si>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</si>
  <si>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</si>
  <si>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</si>
  <si>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</si>
  <si>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</si>
  <si>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</si>
  <si>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</si>
  <si>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</si>
  <si>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</si>
  <si>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</si>
  <si>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</si>
  <si>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</si>
  <si>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</si>
  <si>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</si>
  <si>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</si>
  <si>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</si>
  <si>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</si>
  <si>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</si>
  <si>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</si>
  <si>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</si>
  <si>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</si>
  <si>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</si>
  <si>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</si>
  <si>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</si>
  <si>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</si>
  <si>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</si>
  <si>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</si>
  <si>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</si>
  <si>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</si>
  <si>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</si>
  <si>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</si>
  <si>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</si>
  <si>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</si>
  <si>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</si>
  <si>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</si>
  <si>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</si>
  <si>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</si>
  <si>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</si>
  <si>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</si>
  <si>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</si>
  <si>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</si>
  <si>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</si>
  <si>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</si>
  <si>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</si>
  <si>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</si>
  <si>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</si>
  <si>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</si>
  <si>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</si>
  <si>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</si>
  <si>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</si>
  <si>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</si>
  <si>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</si>
  <si>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</si>
  <si>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</si>
  <si>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</si>
  <si>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</si>
  <si>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</si>
  <si>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</si>
  <si>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</si>
  <si>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</si>
  <si>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</si>
  <si>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</si>
  <si>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</si>
  <si>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</si>
  <si>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</si>
  <si>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</si>
  <si>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</si>
  <si>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</si>
  <si>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</si>
  <si>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</si>
  <si>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</si>
  <si>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</si>
  <si>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</si>
  <si>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</si>
  <si>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</si>
  <si>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</si>
  <si>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</si>
  <si>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</si>
  <si>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</si>
  <si>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</si>
  <si>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</si>
  <si>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</si>
  <si>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</si>
  <si>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</si>
  <si>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</si>
  <si>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</si>
  <si>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</si>
  <si>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</si>
  <si>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</si>
  <si>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</si>
  <si>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</si>
  <si>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</si>
  <si>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</si>
  <si>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</si>
  <si>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</si>
  <si>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</si>
  <si>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</si>
  <si>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</si>
  <si>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</si>
  <si>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</si>
  <si>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</si>
  <si>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</si>
  <si>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</si>
  <si>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</si>
  <si>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</si>
  <si>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</si>
  <si>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</si>
  <si>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</si>
  <si>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</si>
  <si>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</si>
  <si>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</si>
  <si>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</si>
  <si>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</si>
  <si>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</si>
  <si>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</si>
  <si>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</si>
  <si>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</si>
  <si>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</si>
  <si>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</si>
  <si>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</si>
  <si>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</si>
  <si>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</si>
  <si>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</si>
  <si>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</si>
  <si>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</si>
  <si>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</si>
  <si>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</si>
  <si>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</si>
  <si>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</si>
  <si>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</si>
  <si>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</si>
  <si>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</si>
  <si>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</si>
  <si>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</si>
  <si>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</si>
  <si>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</si>
  <si>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</si>
  <si>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</si>
  <si>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</si>
  <si>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</si>
  <si>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</si>
  <si>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</si>
  <si>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</si>
  <si>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</si>
  <si>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</si>
  <si>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</si>
  <si>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</si>
  <si>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</si>
  <si>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</si>
  <si>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</si>
  <si>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</si>
  <si>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</si>
  <si>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</si>
  <si>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</si>
  <si>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</si>
  <si>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</si>
  <si>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</si>
  <si>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</si>
  <si>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</si>
  <si>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</si>
  <si>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</si>
  <si>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</si>
  <si>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</si>
  <si>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</si>
  <si>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</si>
  <si>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</si>
  <si>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</si>
  <si>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</si>
  <si>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</si>
  <si>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</si>
  <si>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</si>
  <si>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</si>
  <si>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</si>
  <si>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</si>
  <si>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</si>
  <si>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</si>
  <si>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</si>
  <si>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</si>
  <si>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</si>
  <si>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</si>
  <si>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</si>
  <si>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</si>
  <si>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</si>
  <si>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</si>
  <si>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</si>
  <si>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</si>
  <si>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</si>
  <si>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</si>
  <si>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</si>
  <si>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</si>
  <si>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</si>
  <si>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</si>
  <si>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</si>
  <si>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</si>
  <si>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</si>
  <si>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</si>
  <si>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</si>
  <si>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</si>
  <si>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</si>
  <si>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</si>
  <si>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</si>
  <si>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</si>
  <si>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</si>
  <si>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</si>
  <si>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</si>
  <si>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</si>
  <si>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</si>
  <si>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</si>
  <si>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</si>
  <si>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</si>
  <si>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</si>
  <si>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</si>
  <si>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</si>
  <si>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</si>
  <si>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</si>
  <si>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</si>
  <si>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</si>
  <si>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</si>
  <si>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</si>
  <si>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</si>
  <si>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</si>
  <si>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</si>
  <si>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</si>
  <si>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</si>
  <si>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</si>
  <si>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</si>
  <si>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</si>
  <si>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</si>
  <si>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</si>
  <si>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</si>
  <si>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</si>
  <si>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</si>
  <si>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</si>
  <si>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</si>
  <si>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</si>
  <si>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</si>
  <si>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</si>
  <si>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</si>
  <si>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</si>
  <si>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</si>
  <si>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</si>
  <si>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</si>
  <si>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</si>
  <si>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</si>
  <si>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</si>
  <si>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</si>
  <si>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</si>
  <si>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</si>
  <si>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</si>
  <si>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</si>
  <si>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</si>
  <si>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</si>
  <si>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</si>
  <si>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</si>
  <si>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</si>
  <si>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</si>
  <si>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</si>
  <si>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</si>
  <si>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</si>
  <si>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</si>
  <si>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</si>
  <si>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</si>
  <si>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</si>
  <si>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</si>
  <si>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</si>
  <si>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</si>
  <si>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</si>
  <si>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</si>
  <si>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</si>
  <si>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</si>
  <si>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</si>
  <si>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</si>
  <si>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</si>
  <si>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</si>
  <si>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</si>
  <si>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</si>
  <si>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</si>
  <si>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</si>
  <si>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</si>
  <si>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</si>
  <si>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</si>
  <si>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</si>
  <si>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</si>
  <si>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</si>
  <si>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</si>
  <si>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</si>
  <si>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</si>
  <si>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</si>
  <si>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</si>
  <si>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</si>
  <si>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</si>
  <si>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</si>
  <si>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</si>
  <si>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</si>
  <si>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</si>
  <si>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</si>
  <si>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</si>
  <si>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</si>
  <si>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</si>
  <si>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</si>
  <si>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</si>
  <si>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</si>
  <si>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</si>
  <si>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</si>
  <si>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</si>
  <si>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</si>
  <si>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</si>
  <si>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</si>
  <si>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</si>
  <si>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</si>
  <si>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</si>
  <si>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</si>
  <si>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</si>
  <si>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</si>
  <si>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</si>
  <si>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</si>
  <si>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</si>
  <si>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</si>
  <si>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</si>
  <si>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</si>
  <si>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</si>
  <si>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</si>
  <si>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</si>
  <si>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</si>
  <si>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</si>
  <si>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</si>
  <si>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</si>
  <si>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</si>
  <si>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</si>
  <si>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</si>
  <si>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</si>
  <si>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</si>
  <si>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</si>
  <si>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</si>
  <si>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</si>
  <si>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</si>
  <si>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</si>
  <si>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</si>
  <si>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</si>
  <si>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</si>
  <si>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</si>
  <si>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</si>
  <si>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</si>
  <si>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</si>
  <si>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</si>
  <si>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</si>
  <si>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</si>
  <si>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</si>
  <si>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</si>
  <si>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</si>
  <si>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</si>
  <si>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</si>
  <si>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</si>
  <si>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</si>
  <si>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</si>
  <si>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</si>
  <si>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</si>
  <si>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</si>
  <si>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</si>
  <si>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</si>
  <si>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</si>
  <si>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</si>
  <si>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</si>
  <si>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</si>
  <si>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</si>
  <si>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</si>
  <si>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</si>
  <si>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</si>
  <si>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</si>
  <si>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</si>
  <si>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</si>
  <si>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</si>
  <si>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</si>
  <si>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</si>
  <si>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</si>
  <si>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</si>
  <si>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</si>
  <si>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</si>
  <si>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</si>
  <si>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</si>
  <si>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</si>
  <si>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</si>
  <si>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</si>
  <si>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</si>
  <si>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</si>
  <si>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</si>
  <si>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</si>
  <si>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</si>
  <si>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</si>
  <si>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</si>
  <si>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</si>
  <si>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</si>
  <si>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</si>
  <si>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</si>
  <si>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</si>
  <si>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</si>
  <si>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</si>
  <si>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</si>
  <si>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</si>
  <si>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</si>
  <si>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</si>
  <si>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</si>
  <si>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</si>
  <si>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</si>
  <si>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</si>
  <si>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</si>
  <si>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</si>
  <si>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</si>
  <si>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</si>
  <si>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</si>
  <si>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</si>
  <si>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</si>
  <si>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</si>
  <si>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</si>
  <si>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</si>
  <si>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</si>
  <si>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</si>
  <si>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</si>
  <si>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</si>
  <si>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</si>
  <si>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</si>
  <si>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</si>
  <si>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</si>
  <si>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</si>
  <si>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</si>
  <si>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</si>
  <si>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</si>
  <si>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</si>
  <si>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</si>
  <si>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</si>
  <si>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</si>
  <si>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</si>
  <si>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</si>
  <si>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</si>
  <si>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</si>
  <si>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</si>
  <si>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</si>
  <si>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</si>
  <si>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</si>
  <si>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</si>
  <si>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</si>
  <si>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</si>
  <si>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</si>
  <si>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</si>
  <si>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</si>
  <si>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</si>
  <si>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</si>
  <si>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</si>
  <si>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</si>
  <si>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</si>
  <si>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</si>
  <si>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</si>
  <si>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</si>
  <si>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</si>
  <si>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</si>
  <si>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</si>
  <si>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</si>
  <si>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</si>
  <si>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</si>
  <si>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</si>
  <si>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</si>
  <si>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</si>
  <si>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</si>
  <si>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</si>
  <si>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</si>
  <si>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</si>
  <si>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</si>
  <si>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</si>
  <si>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</si>
  <si>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</si>
  <si>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</si>
  <si>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</si>
  <si>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</si>
  <si>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</si>
  <si>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</si>
  <si>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</si>
  <si>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</si>
  <si>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</si>
  <si>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</si>
  <si>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</si>
  <si>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</si>
  <si>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</si>
  <si>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</si>
  <si>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</si>
  <si>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</si>
  <si>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</si>
  <si>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</si>
  <si>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</si>
  <si>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</si>
  <si>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</si>
  <si>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</si>
  <si>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</si>
  <si>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</si>
  <si>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</si>
  <si>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</si>
  <si>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</si>
  <si>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</si>
  <si>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</si>
  <si>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</si>
  <si>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</si>
  <si>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</si>
  <si>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</si>
  <si>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</si>
  <si>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</si>
  <si>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</si>
  <si>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</si>
  <si>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</si>
  <si>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</si>
  <si>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</si>
  <si>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</si>
  <si>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</si>
  <si>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</si>
  <si>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</si>
  <si>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</si>
  <si>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</si>
  <si>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</si>
  <si>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</si>
  <si>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</si>
  <si>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</si>
  <si>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</si>
  <si>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</si>
  <si>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</si>
  <si>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</si>
  <si>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</si>
  <si>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</si>
  <si>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</si>
  <si>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</si>
  <si>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</si>
  <si>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</si>
  <si>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</si>
  <si>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</si>
  <si>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</si>
  <si>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</si>
  <si>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</si>
  <si>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</si>
  <si>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</si>
  <si>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</si>
  <si>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</si>
  <si>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</si>
  <si>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</si>
  <si>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</si>
  <si>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</si>
  <si>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</si>
  <si>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</si>
  <si>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</si>
  <si>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</si>
  <si>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</si>
  <si>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</si>
  <si>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</si>
  <si>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</si>
  <si>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</si>
  <si>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</si>
  <si>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</si>
  <si>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</si>
  <si>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</si>
  <si>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</si>
  <si>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</si>
  <si>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</si>
  <si>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</si>
  <si>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</si>
  <si>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</si>
  <si>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</si>
  <si>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</si>
  <si>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</si>
  <si>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</si>
  <si>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</si>
  <si>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</si>
  <si>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</si>
  <si>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</si>
  <si>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</si>
  <si>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</si>
  <si>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</si>
  <si>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</si>
  <si>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</si>
  <si>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</si>
  <si>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</si>
  <si>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</si>
  <si>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</si>
  <si>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</si>
  <si>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</si>
  <si>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</si>
  <si>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</si>
  <si>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</si>
  <si>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</si>
  <si>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</si>
  <si>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</si>
  <si>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</si>
  <si>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</si>
  <si>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</si>
  <si>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</si>
  <si>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</si>
  <si>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</si>
  <si>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</si>
  <si>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</si>
  <si>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</si>
  <si>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</si>
  <si>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</si>
  <si>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</si>
  <si>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</si>
  <si>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</si>
  <si>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</si>
  <si>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</si>
  <si>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</si>
  <si>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</si>
  <si>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</si>
  <si>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</si>
  <si>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</si>
  <si>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</si>
  <si>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</si>
  <si>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</si>
  <si>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</si>
  <si>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</si>
  <si>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</si>
  <si>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</si>
  <si>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</si>
  <si>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</si>
  <si>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</si>
  <si>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</si>
  <si>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</si>
  <si>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</si>
  <si>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</si>
  <si>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</si>
  <si>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</si>
  <si>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</si>
  <si>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</si>
  <si>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</si>
  <si>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</si>
  <si>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</si>
  <si>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</si>
  <si>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</si>
  <si>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</si>
  <si>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</si>
  <si>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</si>
  <si>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</si>
  <si>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</si>
  <si>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</si>
  <si>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</si>
  <si>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</si>
  <si>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</si>
  <si>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</si>
  <si>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</si>
  <si>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</si>
  <si>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</si>
  <si>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</si>
  <si>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</si>
  <si>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</si>
  <si>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</si>
  <si>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</si>
  <si>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</si>
  <si>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</si>
  <si>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</si>
  <si>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</si>
  <si>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</si>
  <si>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</si>
  <si>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</si>
  <si>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</si>
  <si>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</si>
  <si>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</si>
  <si>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</si>
  <si>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</si>
  <si>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</si>
  <si>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</si>
  <si>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</si>
  <si>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</si>
  <si>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</si>
  <si>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</si>
  <si>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</si>
  <si>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</si>
  <si>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</si>
  <si>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</si>
  <si>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</si>
  <si>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</si>
  <si>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</si>
  <si>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</si>
  <si>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</si>
  <si>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</si>
  <si>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</si>
  <si>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</si>
  <si>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</si>
  <si>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</si>
  <si>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</si>
  <si>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</si>
  <si>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</si>
  <si>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</si>
  <si>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</si>
  <si>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</si>
  <si>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</si>
  <si>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</si>
  <si>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</si>
  <si>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</si>
  <si>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</si>
  <si>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</si>
  <si>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</si>
  <si>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</si>
  <si>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</si>
  <si>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</si>
  <si>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</si>
  <si>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</si>
  <si>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</si>
  <si>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</si>
  <si>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</si>
  <si>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</si>
  <si>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</si>
  <si>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</si>
  <si>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</si>
  <si>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</si>
  <si>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</si>
  <si>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</si>
  <si>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</si>
  <si>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</si>
  <si>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</si>
  <si>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</si>
  <si>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</si>
  <si>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</si>
  <si>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</si>
  <si>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</si>
  <si>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</si>
  <si>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</si>
  <si>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</si>
  <si>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</si>
  <si>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</si>
  <si>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</si>
  <si>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</si>
  <si>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</si>
  <si>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</si>
  <si>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</si>
  <si>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</si>
  <si>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</si>
  <si>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</si>
  <si>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</si>
  <si>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</si>
  <si>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</si>
  <si>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</si>
  <si>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</si>
  <si>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</si>
  <si>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</si>
  <si>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</si>
  <si>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</si>
  <si>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</si>
  <si>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</si>
  <si>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</si>
  <si>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</si>
  <si>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</si>
  <si>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</si>
  <si>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</si>
  <si>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</si>
  <si>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</si>
  <si>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</si>
  <si>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</si>
  <si>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</si>
  <si>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</si>
  <si>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</si>
  <si>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</si>
  <si>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</si>
  <si>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</si>
  <si>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</si>
  <si>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</si>
  <si>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</si>
  <si>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</si>
  <si>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</si>
  <si>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</si>
  <si>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</si>
  <si>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</si>
  <si>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</si>
  <si>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</si>
  <si>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</si>
  <si>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</si>
  <si>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</si>
  <si>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</si>
  <si>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</si>
  <si>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</si>
  <si>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</si>
  <si>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</si>
  <si>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</si>
  <si>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</si>
  <si>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</si>
  <si>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</si>
  <si>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</si>
  <si>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</si>
  <si>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</si>
  <si>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</si>
  <si>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</si>
  <si>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</si>
  <si>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</si>
  <si>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</si>
  <si>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</si>
  <si>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</si>
  <si>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</si>
  <si>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</si>
  <si>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</si>
  <si>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</si>
  <si>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</si>
  <si>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</si>
  <si>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</si>
  <si>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</si>
  <si>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</si>
  <si>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</si>
  <si>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</si>
  <si>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</si>
  <si>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</si>
  <si>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</si>
  <si>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</si>
  <si>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</si>
  <si>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</si>
  <si>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</si>
  <si>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</si>
  <si>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</si>
  <si>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</si>
  <si>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</si>
  <si>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</si>
  <si>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</si>
  <si>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</si>
  <si>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</si>
  <si>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</si>
  <si>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</si>
  <si>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</si>
  <si>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</si>
  <si>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</si>
  <si>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</si>
  <si>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</si>
  <si>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</si>
  <si>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</si>
  <si>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</si>
  <si>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</si>
  <si>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</si>
  <si>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</si>
  <si>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</si>
  <si>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</si>
  <si>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</si>
  <si>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</si>
  <si>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</si>
  <si>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</si>
  <si>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</si>
  <si>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</si>
  <si>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</si>
  <si>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</si>
  <si>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</si>
  <si>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</si>
  <si>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</si>
  <si>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</si>
  <si>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</si>
  <si>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</si>
  <si>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</si>
  <si>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</si>
  <si>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</si>
  <si>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</si>
  <si>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</si>
  <si>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</si>
  <si>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</si>
  <si>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</si>
  <si>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</si>
  <si>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</si>
  <si>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</si>
  <si>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</si>
  <si>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</si>
  <si>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</si>
  <si>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</si>
  <si>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</si>
  <si>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</si>
  <si>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</si>
  <si>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</si>
  <si>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</si>
  <si>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</si>
  <si>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</si>
  <si>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</si>
  <si>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</si>
  <si>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</si>
  <si>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</si>
  <si>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</si>
  <si>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</si>
  <si>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</si>
  <si>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</si>
  <si>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</si>
  <si>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</si>
  <si>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</si>
  <si>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</si>
  <si>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</si>
  <si>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</si>
  <si>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</si>
  <si>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</si>
  <si>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</si>
  <si>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</si>
  <si>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</si>
  <si>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</si>
  <si>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</si>
  <si>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</si>
  <si>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</si>
  <si>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</si>
  <si>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</si>
  <si>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</si>
  <si>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</si>
  <si>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</si>
  <si>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</si>
  <si>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</si>
  <si>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</si>
  <si>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</si>
  <si>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</si>
  <si>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</si>
  <si>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</si>
  <si>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</si>
  <si>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</si>
  <si>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</si>
  <si>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</si>
  <si>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</si>
  <si>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</si>
  <si>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</si>
  <si>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</si>
  <si>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</si>
  <si>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</si>
  <si>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</si>
  <si>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</si>
  <si>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</si>
  <si>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</si>
  <si>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</si>
  <si>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</si>
  <si>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</si>
  <si>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</si>
  <si>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</si>
  <si>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</si>
  <si>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</si>
  <si>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</si>
  <si>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</si>
  <si>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</si>
  <si>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</si>
  <si>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</si>
  <si>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</si>
  <si>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</si>
  <si>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</si>
  <si>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</si>
  <si>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</si>
  <si>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</si>
  <si>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</si>
  <si>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</si>
  <si>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</si>
  <si>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</si>
  <si>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</si>
  <si>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</si>
  <si>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</si>
  <si>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</si>
  <si>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</si>
  <si>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</si>
  <si>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</si>
  <si>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</si>
  <si>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</si>
  <si>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</si>
  <si>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</si>
  <si>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</si>
  <si>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</si>
  <si>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</si>
  <si>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</si>
  <si>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</si>
  <si>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</si>
  <si>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</si>
  <si>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</si>
  <si>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</si>
  <si>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</si>
  <si>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</si>
  <si>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</si>
  <si>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</si>
  <si>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</si>
  <si>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</si>
  <si>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</si>
  <si>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</si>
  <si>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</si>
  <si>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</si>
  <si>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</si>
  <si>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</si>
  <si>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</si>
  <si>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</si>
  <si>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</si>
  <si>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</si>
  <si>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</si>
  <si>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</si>
  <si>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</si>
  <si>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</si>
  <si>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</si>
  <si>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</si>
  <si>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</si>
  <si>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</si>
  <si>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</si>
  <si>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</si>
  <si>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</si>
  <si>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</si>
  <si>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</si>
  <si>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</si>
  <si>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</si>
  <si>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</si>
  <si>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</si>
  <si>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</si>
  <si>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</si>
  <si>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</si>
  <si>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</si>
  <si>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</si>
  <si>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</si>
  <si>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</si>
  <si>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</si>
  <si>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</si>
  <si>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</si>
  <si>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</si>
  <si>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</si>
  <si>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</si>
  <si>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</si>
  <si>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</si>
  <si>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</si>
  <si>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</si>
  <si>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</si>
  <si>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</si>
  <si>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</si>
  <si>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</si>
  <si>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</si>
  <si>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</si>
  <si>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</si>
  <si>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</si>
  <si>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</si>
  <si>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</si>
  <si>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</si>
  <si>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</si>
  <si>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</si>
  <si>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</si>
  <si>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</si>
  <si>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</si>
  <si>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</si>
  <si>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</si>
  <si>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</si>
  <si>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</si>
  <si>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</si>
  <si>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</si>
  <si>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</si>
  <si>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</si>
  <si>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</si>
  <si>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</si>
  <si>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</si>
  <si>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</si>
  <si>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</si>
  <si>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</si>
  <si>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</si>
  <si>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</si>
  <si>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</si>
  <si>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</si>
  <si>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</si>
  <si>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</si>
  <si>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</si>
  <si>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</si>
  <si>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</si>
  <si>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</si>
  <si>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</si>
  <si>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</si>
  <si>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</si>
  <si>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</si>
  <si>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</si>
  <si>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</si>
  <si>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</si>
  <si>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</si>
  <si>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</si>
  <si>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</si>
  <si>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</si>
  <si>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</si>
  <si>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</si>
  <si>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</si>
  <si>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</si>
  <si>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</si>
  <si>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</si>
  <si>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</si>
  <si>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</si>
  <si>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</si>
  <si>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</si>
  <si>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</si>
  <si>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</si>
  <si>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</si>
  <si>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</si>
  <si>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</si>
  <si>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</si>
  <si>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</si>
  <si>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</si>
  <si>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</si>
  <si>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</si>
  <si>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</si>
  <si>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</si>
  <si>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</si>
  <si>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</si>
  <si>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</si>
  <si>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</si>
  <si>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</si>
  <si>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</si>
  <si>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</si>
  <si>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</si>
  <si>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</si>
  <si>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</si>
  <si>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</si>
  <si>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</si>
  <si>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</si>
  <si>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</si>
  <si>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</si>
  <si>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</si>
  <si>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</si>
  <si>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</si>
  <si>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</si>
  <si>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</si>
  <si>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</si>
  <si>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</si>
  <si>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</si>
  <si>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</si>
  <si>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</si>
  <si>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</si>
  <si>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</si>
  <si>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</si>
  <si>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</si>
  <si>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</si>
  <si>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</si>
  <si>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</si>
  <si>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</si>
  <si>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</si>
  <si>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</si>
  <si>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</si>
  <si>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</si>
  <si>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</si>
  <si>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</si>
  <si>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</si>
  <si>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</si>
  <si>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</si>
  <si>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</si>
  <si>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</si>
  <si>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</si>
  <si>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</si>
  <si>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</si>
  <si>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</si>
  <si>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</si>
  <si>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</si>
  <si>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</si>
  <si>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</si>
  <si>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</si>
  <si>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</si>
  <si>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</si>
  <si>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</si>
  <si>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</si>
  <si>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</si>
  <si>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</si>
  <si>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</si>
  <si>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</si>
  <si>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</si>
  <si>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</si>
  <si>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</si>
  <si>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</si>
  <si>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</si>
  <si>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</si>
  <si>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</si>
  <si>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</si>
  <si>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</si>
  <si>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</si>
  <si>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</si>
  <si>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</si>
  <si>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</si>
  <si>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</si>
  <si>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</si>
  <si>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</si>
  <si>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</si>
  <si>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</si>
  <si>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</si>
  <si>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</si>
  <si>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</si>
  <si>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</si>
  <si>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</si>
  <si>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</si>
  <si>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</si>
  <si>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</si>
  <si>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</si>
  <si>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</si>
  <si>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</si>
  <si>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</si>
  <si>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</si>
  <si>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</si>
  <si>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</si>
  <si>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</si>
  <si>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</si>
  <si>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</si>
  <si>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</si>
  <si>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</si>
  <si>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</si>
  <si>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</si>
  <si>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</si>
  <si>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</si>
  <si>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</si>
  <si>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</si>
  <si>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</si>
  <si>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</si>
  <si>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</si>
  <si>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</si>
  <si>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</si>
  <si>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</si>
  <si>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</si>
  <si>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</si>
  <si>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</si>
  <si>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</si>
  <si>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</si>
  <si>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</si>
  <si>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</si>
  <si>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</si>
  <si>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</si>
  <si>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</si>
  <si>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</si>
  <si>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</si>
  <si>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</si>
  <si>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</si>
  <si>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</si>
  <si>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</si>
  <si>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</si>
  <si>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</si>
  <si>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</si>
  <si>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</si>
  <si>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</si>
  <si>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</si>
  <si>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</si>
  <si>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</si>
  <si>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</si>
  <si>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</si>
  <si>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</si>
  <si>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</si>
  <si>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</si>
  <si>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</si>
  <si>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</si>
  <si>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</si>
  <si>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</si>
  <si>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</si>
  <si>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</si>
  <si>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</si>
  <si>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</si>
  <si>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</si>
  <si>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</si>
  <si>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</si>
  <si>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</si>
  <si>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</si>
  <si>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</si>
  <si>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</si>
  <si>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</si>
  <si>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</si>
  <si>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</si>
  <si>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</si>
  <si>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</si>
  <si>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</si>
  <si>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</si>
  <si>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</si>
  <si>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</si>
  <si>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</si>
  <si>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</si>
  <si>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</si>
  <si>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</si>
  <si>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</si>
  <si>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</si>
  <si>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</si>
  <si>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</si>
  <si>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</si>
  <si>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</si>
  <si>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</si>
  <si>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</si>
  <si>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</si>
  <si>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</si>
  <si>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</si>
  <si>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</si>
  <si>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</si>
  <si>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</si>
  <si>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</si>
  <si>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</si>
  <si>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</si>
  <si>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</si>
  <si>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</si>
  <si>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</si>
  <si>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</si>
  <si>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</si>
  <si>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</si>
  <si>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</si>
  <si>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</si>
  <si>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</si>
  <si>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</si>
  <si>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</si>
  <si>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</si>
  <si>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</si>
  <si>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</si>
  <si>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</si>
  <si>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</si>
  <si>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</si>
  <si>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</si>
  <si>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</si>
  <si>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</si>
  <si>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</si>
  <si>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</si>
  <si>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</si>
  <si>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</si>
  <si>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</si>
  <si>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</si>
  <si>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</si>
  <si>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</si>
  <si>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</si>
  <si>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</si>
  <si>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</si>
  <si>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</si>
  <si>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</si>
  <si>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</si>
  <si>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</si>
  <si>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</si>
  <si>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</si>
  <si>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</si>
  <si>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</si>
  <si>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</si>
  <si>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</si>
  <si>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</si>
  <si>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</si>
  <si>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</si>
  <si>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</si>
  <si>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</si>
  <si>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</si>
  <si>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</si>
  <si>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</si>
  <si>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</si>
  <si>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</si>
  <si>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</si>
  <si>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</si>
  <si>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</si>
  <si>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</si>
  <si>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</si>
  <si>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</si>
  <si>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</si>
  <si>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</si>
  <si>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</si>
  <si>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</si>
  <si>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</si>
  <si>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</si>
  <si>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</si>
  <si>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</si>
  <si>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</si>
  <si>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</si>
  <si>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</si>
  <si>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</si>
  <si>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</si>
  <si>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</si>
  <si>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</si>
  <si>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</si>
  <si>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</si>
  <si>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</si>
  <si>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</si>
  <si>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</si>
  <si>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</si>
  <si>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</si>
  <si>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</si>
  <si>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</si>
  <si>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</si>
  <si>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</si>
  <si>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</si>
  <si>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</si>
  <si>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</si>
  <si>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</si>
  <si>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</si>
  <si>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</si>
  <si>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</si>
  <si>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</si>
  <si>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</si>
  <si>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</si>
  <si>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</si>
  <si>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</si>
  <si>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</si>
  <si>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</si>
  <si>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</si>
  <si>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</si>
  <si>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</si>
  <si>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</si>
  <si>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</si>
  <si>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</si>
  <si>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</si>
  <si>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</si>
  <si>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</si>
  <si>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</si>
  <si>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</si>
  <si>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</si>
  <si>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</si>
  <si>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</si>
  <si>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</si>
  <si>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</si>
  <si>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</si>
  <si>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</si>
  <si>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</si>
  <si>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</si>
  <si>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</si>
  <si>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</si>
  <si>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</si>
  <si>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</si>
  <si>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</si>
  <si>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</si>
  <si>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</si>
  <si>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</si>
  <si>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</si>
  <si>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</si>
  <si>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</si>
  <si>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</si>
  <si>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</si>
  <si>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</si>
  <si>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</si>
  <si>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</si>
  <si>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</si>
  <si>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</si>
  <si>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</si>
  <si>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</si>
  <si>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</si>
  <si>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</si>
  <si>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</si>
  <si>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</si>
  <si>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</si>
  <si>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</si>
  <si>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</si>
  <si>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</si>
  <si>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</si>
  <si>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</si>
  <si>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</si>
  <si>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</si>
  <si>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</si>
  <si>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</si>
  <si>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</si>
  <si>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</si>
  <si>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</si>
  <si>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</si>
  <si>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</si>
  <si>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</si>
  <si>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</si>
  <si>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</si>
  <si>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</si>
  <si>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</si>
  <si>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</si>
  <si>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</si>
  <si>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</si>
  <si>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</si>
  <si>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</si>
  <si>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</si>
  <si>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</si>
  <si>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</si>
  <si>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</si>
  <si>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</si>
  <si>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</si>
  <si>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</si>
  <si>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</si>
  <si>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</si>
  <si>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</si>
  <si>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</si>
  <si>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</si>
  <si>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</si>
  <si>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</si>
  <si>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</si>
  <si>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</si>
  <si>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</si>
  <si>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</si>
  <si>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</si>
  <si>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</si>
  <si>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</si>
  <si>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</si>
  <si>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</si>
  <si>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</si>
  <si>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</si>
  <si>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</si>
  <si>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</si>
  <si>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</si>
  <si>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</si>
  <si>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</si>
  <si>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</si>
  <si>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</si>
  <si>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</si>
  <si>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</si>
  <si>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</si>
  <si>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</si>
  <si>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</si>
  <si>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</si>
  <si>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</si>
  <si>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</si>
  <si>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</si>
  <si>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</si>
  <si>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</si>
  <si>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</si>
  <si>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</si>
  <si>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</si>
  <si>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</si>
  <si>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</si>
  <si>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</si>
  <si>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</si>
  <si>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</si>
  <si>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</si>
  <si>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</si>
  <si>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</si>
  <si>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</si>
  <si>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</si>
  <si>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</si>
  <si>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</si>
  <si>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</si>
  <si>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</si>
  <si>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</si>
  <si>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</si>
  <si>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</si>
  <si>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</si>
  <si>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</si>
  <si>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</si>
  <si>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</si>
  <si>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</si>
  <si>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</si>
  <si>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</si>
  <si>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</si>
  <si>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</si>
  <si>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</si>
  <si>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</si>
  <si>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</si>
  <si>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</si>
  <si>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</si>
  <si>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</si>
  <si>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</si>
  <si>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</si>
  <si>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</si>
  <si>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</si>
  <si>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</si>
  <si>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</si>
  <si>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</si>
  <si>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</si>
  <si>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</si>
  <si>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</si>
  <si>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</si>
  <si>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</si>
  <si>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</si>
  <si>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</si>
  <si>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</si>
  <si>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</si>
  <si>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</si>
  <si>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</si>
  <si>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</si>
  <si>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</si>
  <si>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</si>
  <si>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</si>
  <si>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</si>
  <si>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</si>
  <si>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</si>
  <si>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</si>
  <si>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</si>
  <si>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</si>
  <si>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</si>
  <si>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</si>
  <si>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</si>
  <si>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</si>
  <si>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</si>
  <si>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</si>
  <si>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</si>
  <si>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</si>
  <si>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</si>
  <si>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</si>
  <si>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</si>
  <si>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</si>
  <si>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</si>
  <si>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</si>
  <si>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</si>
  <si>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</si>
  <si>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</si>
  <si>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</si>
  <si>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</si>
  <si>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</si>
  <si>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</si>
  <si>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</si>
  <si>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</si>
  <si>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</si>
  <si>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</si>
  <si>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</si>
  <si>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</si>
  <si>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</si>
  <si>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</si>
  <si>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</si>
  <si>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</si>
  <si>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</si>
  <si>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</si>
  <si>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</si>
  <si>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</si>
  <si>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</si>
  <si>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</si>
  <si>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</si>
  <si>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</si>
  <si>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</si>
  <si>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</si>
  <si>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</si>
  <si>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</si>
  <si>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</si>
  <si>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</si>
  <si>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</si>
  <si>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</si>
  <si>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</si>
  <si>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</si>
  <si>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</si>
  <si>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</si>
  <si>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</si>
  <si>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</si>
  <si>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</si>
  <si>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</si>
  <si>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</si>
  <si>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</si>
  <si>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</si>
  <si>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</si>
  <si>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</si>
  <si>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</si>
  <si>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</si>
  <si>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</si>
  <si>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</si>
  <si>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</si>
  <si>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</si>
  <si>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</si>
  <si>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</si>
  <si>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</si>
  <si>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</si>
  <si>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</si>
  <si>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</si>
  <si>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</si>
  <si>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</si>
  <si>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</si>
  <si>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</si>
  <si>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</si>
  <si>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</si>
  <si>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</si>
  <si>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</si>
  <si>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</si>
  <si>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</si>
  <si>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</si>
  <si>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</si>
  <si>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</si>
  <si>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</si>
  <si>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</si>
  <si>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</si>
  <si>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</si>
  <si>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</si>
  <si>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</si>
  <si>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</si>
  <si>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</si>
  <si>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</si>
  <si>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</si>
  <si>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</si>
  <si>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</si>
  <si>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</si>
  <si>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</si>
  <si>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</si>
  <si>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</si>
  <si>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</si>
  <si>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</si>
  <si>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</si>
  <si>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</si>
  <si>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</si>
  <si>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</si>
  <si>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</si>
  <si>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</si>
  <si>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</si>
  <si>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</si>
  <si>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</si>
  <si>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</si>
  <si>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</si>
  <si>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</si>
  <si>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</si>
  <si>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</si>
  <si>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</si>
  <si>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</si>
  <si>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</si>
  <si>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</si>
  <si>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</si>
  <si>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</si>
  <si>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</si>
  <si>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</si>
  <si>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</si>
  <si>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</si>
  <si>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</si>
  <si>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</si>
  <si>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</si>
  <si>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</si>
  <si>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</si>
  <si>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</si>
  <si>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</si>
  <si>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</si>
  <si>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</si>
  <si>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</si>
  <si>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</si>
  <si>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</si>
  <si>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</si>
  <si>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</si>
  <si>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</si>
  <si>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</si>
  <si>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</si>
  <si>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</si>
  <si>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</si>
  <si>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</si>
  <si>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</si>
  <si>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</si>
  <si>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</si>
  <si>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</si>
  <si>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</si>
  <si>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</si>
  <si>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</si>
  <si>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</si>
  <si>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</si>
  <si>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</si>
  <si>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</si>
  <si>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</si>
  <si>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</si>
  <si>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</si>
  <si>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</si>
  <si>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</si>
  <si>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</si>
  <si>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</si>
  <si>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</si>
  <si>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</si>
  <si>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</si>
  <si>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</si>
  <si>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</si>
  <si>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</si>
  <si>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</si>
  <si>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</si>
  <si>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</si>
  <si>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</si>
  <si>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</si>
  <si>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</si>
  <si>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</si>
  <si>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</si>
  <si>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</si>
  <si>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</si>
  <si>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</si>
  <si>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</si>
  <si>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</si>
  <si>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</si>
  <si>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</si>
  <si>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</si>
  <si>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</si>
  <si>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</si>
  <si>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</si>
  <si>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</si>
  <si>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</si>
  <si>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</si>
  <si>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</si>
  <si>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</si>
  <si>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</si>
  <si>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</si>
  <si>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</si>
  <si>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</si>
  <si>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</si>
  <si>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</si>
  <si>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</si>
  <si>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</si>
  <si>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</si>
  <si>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</si>
  <si>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</si>
  <si>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</si>
  <si>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</si>
  <si>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</si>
  <si>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</si>
  <si>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</si>
  <si>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</si>
  <si>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</si>
  <si>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</si>
  <si>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</si>
  <si>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</si>
  <si>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</si>
  <si>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</si>
  <si>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</si>
  <si>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</si>
  <si>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</si>
  <si>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</si>
  <si>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</si>
  <si>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</si>
  <si>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</si>
  <si>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</si>
  <si>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</si>
  <si>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</si>
  <si>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</si>
  <si>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</si>
  <si>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</si>
  <si>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</si>
  <si>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</si>
  <si>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</si>
  <si>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</si>
  <si>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</si>
  <si>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</si>
  <si>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</si>
  <si>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</si>
  <si>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</si>
  <si>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</si>
  <si>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</si>
  <si>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</si>
  <si>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</si>
  <si>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</si>
  <si>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</si>
  <si>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</si>
  <si>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</si>
  <si>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</si>
  <si>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</si>
  <si>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</si>
  <si>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</si>
  <si>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</si>
  <si>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</si>
  <si>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</si>
  <si>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</si>
  <si>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</si>
  <si>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</si>
  <si>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</si>
  <si>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</si>
  <si>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</si>
  <si>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</si>
  <si>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</si>
  <si>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</si>
  <si>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</si>
  <si>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</si>
  <si>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</si>
  <si>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</si>
  <si>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</si>
  <si>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</si>
  <si>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</si>
  <si>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</si>
  <si>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</si>
  <si>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</si>
  <si>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</si>
  <si>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</si>
  <si>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</si>
  <si>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</si>
  <si>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</si>
  <si>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</si>
  <si>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</si>
  <si>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</si>
  <si>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</si>
  <si>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</si>
  <si>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</si>
  <si>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</si>
  <si>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</si>
  <si>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</si>
  <si>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</si>
  <si>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</si>
  <si>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</si>
  <si>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</si>
  <si>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</si>
  <si>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</si>
  <si>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</si>
  <si>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</si>
  <si>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</si>
  <si>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</si>
  <si>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</si>
  <si>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</si>
  <si>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</si>
  <si>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</si>
  <si>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</si>
  <si>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</si>
  <si>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</si>
  <si>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</si>
  <si>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</si>
  <si>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</si>
  <si>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</si>
  <si>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</si>
  <si>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</si>
  <si>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</si>
  <si>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</si>
  <si>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</si>
  <si>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</si>
  <si>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</si>
  <si>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</si>
  <si>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</si>
  <si>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</si>
  <si>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</si>
  <si>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</si>
  <si>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</si>
  <si>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</si>
  <si>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</si>
  <si>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</si>
  <si>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</si>
  <si>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</si>
  <si>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</si>
  <si>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</si>
  <si>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</si>
  <si>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</si>
  <si>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</si>
  <si>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</si>
  <si>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</si>
  <si>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</si>
  <si>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</si>
  <si>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</si>
  <si>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</si>
  <si>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</si>
  <si>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</si>
  <si>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</si>
  <si>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</si>
  <si>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</si>
  <si>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</si>
  <si>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</si>
  <si>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</si>
  <si>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</si>
  <si>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</si>
  <si>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</si>
  <si>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</si>
  <si>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</si>
  <si>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</si>
  <si>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</si>
  <si>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</si>
  <si>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</si>
  <si>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</si>
  <si>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</si>
  <si>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</si>
  <si>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</si>
  <si>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</si>
  <si>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</si>
  <si>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</si>
  <si>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</si>
  <si>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</si>
  <si>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</si>
  <si>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</si>
  <si>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</si>
  <si>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</si>
  <si>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</si>
  <si>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</si>
  <si>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</si>
  <si>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</si>
  <si>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</si>
  <si>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</si>
  <si>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</si>
  <si>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</si>
  <si>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</si>
  <si>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</si>
  <si>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</si>
  <si>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</si>
  <si>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</si>
  <si>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</si>
  <si>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</si>
  <si>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</si>
  <si>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</si>
  <si>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</si>
  <si>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</si>
  <si>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</si>
  <si>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</si>
  <si>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</si>
  <si>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</si>
  <si>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</si>
  <si>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</si>
  <si>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</si>
  <si>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</si>
  <si>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</si>
  <si>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</si>
  <si>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</si>
  <si>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</si>
  <si>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</si>
  <si>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</si>
  <si>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</si>
  <si>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</si>
  <si>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</si>
  <si>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</si>
  <si>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</si>
  <si>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</si>
  <si>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</si>
  <si>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</si>
  <si>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</si>
  <si>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</si>
  <si>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</si>
  <si>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</si>
  <si>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</si>
  <si>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</si>
  <si>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</si>
  <si>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</si>
  <si>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</si>
  <si>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</si>
  <si>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</si>
  <si>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</si>
  <si>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</si>
  <si>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</si>
  <si>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</si>
  <si>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</si>
  <si>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</si>
  <si>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</si>
  <si>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</si>
  <si>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</si>
  <si>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</si>
  <si>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</si>
  <si>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</si>
  <si>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</si>
  <si>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</si>
  <si>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</si>
  <si>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</si>
  <si>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</si>
  <si>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</si>
  <si>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</si>
  <si>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</si>
  <si>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</si>
  <si>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</si>
  <si>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</si>
  <si>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</si>
  <si>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</si>
  <si>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</si>
  <si>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</si>
  <si>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</si>
  <si>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</si>
  <si>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</si>
  <si>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</si>
  <si>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</si>
  <si>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</si>
  <si>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</si>
  <si>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</si>
  <si>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</si>
  <si>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</si>
  <si>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</si>
  <si>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</si>
  <si>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</si>
  <si>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</si>
  <si>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</si>
  <si>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</si>
  <si>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</si>
  <si>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</si>
  <si>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</si>
  <si>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</si>
  <si>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</si>
  <si>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</si>
  <si>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</si>
  <si>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</si>
  <si>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</si>
  <si>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</si>
  <si>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</si>
  <si>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</si>
  <si>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</si>
  <si>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</si>
  <si>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</si>
  <si>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</si>
  <si>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</si>
  <si>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</si>
  <si>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</si>
  <si>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</si>
  <si>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</si>
  <si>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</si>
  <si>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</si>
  <si>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</si>
  <si>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</si>
  <si>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</si>
  <si>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</si>
  <si>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</si>
  <si>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</si>
  <si>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</si>
  <si>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</si>
  <si>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</si>
  <si>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</si>
  <si>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</si>
  <si>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</si>
  <si>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</si>
  <si>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</si>
  <si>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</si>
  <si>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</si>
  <si>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</si>
  <si>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</si>
  <si>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</si>
  <si>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</si>
  <si>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</si>
  <si>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</si>
  <si>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</si>
  <si>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</si>
  <si>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</si>
  <si>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</si>
  <si>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</si>
  <si>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</si>
  <si>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</si>
  <si>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</si>
  <si>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</si>
  <si>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</si>
  <si>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</si>
  <si>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</si>
  <si>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</si>
  <si>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</si>
  <si>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</si>
  <si>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</si>
  <si>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</si>
  <si>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</si>
  <si>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</si>
  <si>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</si>
  <si>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</si>
  <si>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</si>
  <si>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</si>
  <si>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</si>
  <si>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</si>
  <si>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</si>
  <si>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</si>
  <si>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</si>
  <si>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</si>
  <si>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</si>
  <si>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</si>
  <si>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</si>
  <si>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</si>
  <si>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</si>
  <si>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</si>
  <si>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</si>
  <si>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</si>
  <si>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</si>
  <si>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</si>
  <si>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</si>
  <si>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</si>
  <si>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</si>
  <si>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</si>
  <si>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</si>
  <si>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</si>
  <si>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</si>
  <si>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</si>
  <si>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</si>
  <si>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</si>
  <si>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</si>
  <si>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</si>
  <si>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</si>
  <si>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</si>
  <si>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</si>
  <si>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</si>
  <si>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</si>
  <si>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</si>
  <si>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</si>
  <si>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</si>
  <si>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</si>
  <si>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</si>
  <si>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</si>
  <si>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</si>
  <si>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</si>
  <si>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</si>
  <si>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</si>
  <si>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</si>
  <si>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</si>
  <si>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</si>
  <si>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</si>
  <si>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</si>
  <si>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</si>
  <si>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</si>
  <si>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</si>
  <si>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</si>
  <si>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</si>
  <si>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</si>
  <si>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</si>
  <si>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</si>
  <si>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</si>
  <si>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</si>
  <si>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</si>
  <si>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</si>
  <si>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</si>
  <si>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</si>
  <si>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</si>
  <si>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</si>
  <si>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</si>
  <si>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</si>
  <si>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</si>
  <si>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</si>
  <si>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</si>
  <si>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</si>
  <si>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</si>
  <si>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</si>
  <si>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</si>
  <si>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</si>
  <si>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</si>
  <si>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</si>
  <si>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</si>
  <si>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</si>
  <si>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</si>
  <si>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</si>
  <si>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</si>
  <si>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</si>
  <si>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</si>
  <si>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</si>
  <si>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</si>
  <si>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</si>
  <si>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</si>
  <si>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</si>
  <si>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</si>
  <si>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</si>
  <si>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</si>
  <si>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</si>
  <si>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</si>
  <si>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</si>
  <si>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</si>
  <si>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</si>
  <si>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</si>
  <si>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</si>
  <si>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</si>
  <si>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</si>
  <si>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</si>
  <si>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</si>
  <si>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</si>
  <si>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</si>
  <si>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</si>
  <si>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</si>
  <si>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</si>
  <si>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</si>
  <si>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</si>
  <si>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</si>
  <si>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</si>
  <si>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</si>
  <si>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</si>
  <si>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</si>
  <si>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</si>
  <si>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</si>
  <si>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</si>
  <si>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</si>
  <si>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</si>
  <si>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</si>
  <si>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</si>
  <si>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</si>
  <si>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</si>
  <si>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</si>
  <si>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</si>
  <si>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</si>
  <si>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</si>
  <si>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</si>
  <si>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</si>
  <si>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</si>
  <si>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</si>
  <si>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</si>
  <si>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</si>
  <si>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</si>
  <si>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</si>
  <si>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</si>
  <si>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</si>
  <si>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</si>
  <si>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</si>
  <si>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</si>
  <si>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</si>
  <si>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</si>
  <si>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</si>
  <si>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</si>
  <si>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</si>
  <si>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</si>
  <si>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</si>
  <si>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</si>
  <si>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</si>
  <si>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</si>
  <si>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</si>
  <si>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</si>
  <si>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</si>
  <si>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</si>
  <si>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</si>
  <si>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</si>
  <si>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</si>
  <si>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</si>
  <si>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</si>
  <si>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</si>
  <si>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</si>
  <si>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</si>
  <si>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</si>
  <si>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</si>
  <si>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</si>
  <si>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</si>
  <si>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</si>
  <si>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</si>
  <si>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</si>
  <si>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</si>
  <si>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</si>
  <si>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</si>
  <si>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</si>
  <si>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</si>
  <si>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</si>
  <si>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</si>
  <si>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</si>
  <si>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</si>
  <si>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</si>
  <si>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</si>
  <si>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</si>
  <si>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</si>
  <si>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</si>
  <si>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</si>
  <si>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</si>
  <si>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</si>
  <si>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</si>
  <si>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</si>
  <si>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</si>
  <si>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</si>
  <si>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</si>
  <si>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</si>
  <si>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</si>
  <si>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</si>
  <si>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</si>
  <si>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</si>
  <si>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</si>
  <si>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</si>
  <si>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</si>
  <si>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</si>
  <si>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</si>
  <si>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</si>
  <si>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</si>
  <si>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</si>
  <si>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</si>
  <si>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</si>
  <si>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</si>
  <si>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</si>
  <si>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</si>
  <si>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</si>
  <si>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</si>
  <si>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</si>
  <si>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</si>
  <si>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</si>
  <si>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</si>
  <si>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</si>
  <si>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</si>
  <si>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</si>
  <si>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</si>
  <si>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</si>
  <si>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</si>
  <si>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</si>
  <si>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</si>
  <si>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</si>
  <si>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</si>
  <si>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</si>
  <si>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</si>
  <si>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</si>
  <si>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</si>
  <si>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</si>
  <si>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</si>
  <si>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</si>
  <si>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</si>
  <si>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</si>
  <si>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</si>
  <si>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</si>
  <si>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</si>
  <si>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</si>
  <si>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</si>
  <si>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</si>
  <si>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</si>
  <si>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</si>
  <si>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</si>
  <si>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</si>
  <si>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</si>
  <si>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</si>
  <si>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</si>
  <si>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</si>
  <si>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</si>
  <si>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</si>
  <si>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</si>
  <si>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</si>
  <si>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</si>
  <si>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</si>
  <si>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</si>
  <si>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</si>
  <si>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</si>
  <si>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</si>
  <si>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</si>
  <si>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</si>
  <si>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</si>
  <si>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</si>
  <si>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</si>
  <si>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</si>
  <si>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</si>
  <si>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</si>
  <si>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</si>
  <si>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</si>
  <si>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</si>
  <si>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</si>
  <si>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</si>
  <si>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</si>
  <si>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</si>
  <si>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</si>
  <si>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</si>
  <si>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</si>
  <si>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</si>
  <si>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</si>
  <si>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</si>
  <si>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</si>
  <si>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</si>
  <si>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</si>
  <si>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</si>
  <si>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</si>
  <si>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</si>
  <si>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</si>
  <si>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</si>
  <si>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</si>
  <si>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</si>
  <si>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</si>
  <si>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</si>
  <si>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</si>
  <si>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</si>
  <si>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</si>
  <si>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</si>
  <si>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</si>
  <si>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</si>
  <si>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</si>
  <si>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</si>
  <si>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</si>
  <si>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</si>
  <si>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</si>
  <si>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</si>
  <si>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</si>
  <si>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</si>
  <si>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</si>
  <si>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</si>
  <si>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</si>
  <si>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</si>
  <si>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</si>
  <si>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</si>
  <si>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</si>
  <si>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</si>
  <si>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</si>
  <si>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</si>
  <si>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</si>
  <si>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</si>
  <si>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</si>
  <si>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</si>
  <si>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</si>
  <si>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</si>
  <si>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</si>
  <si>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</si>
  <si>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</si>
  <si>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</si>
  <si>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</si>
  <si>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</si>
  <si>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</si>
  <si>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</si>
  <si>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</si>
  <si>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</si>
  <si>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</si>
  <si>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</si>
  <si>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</si>
  <si>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</si>
  <si>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</si>
  <si>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</si>
  <si>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</si>
  <si>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</si>
  <si>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</si>
  <si>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</si>
  <si>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</si>
  <si>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</si>
  <si>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</si>
  <si>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</si>
  <si>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</si>
  <si>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</si>
  <si>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</si>
  <si>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</si>
  <si>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</si>
  <si>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</si>
  <si>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</si>
  <si>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</si>
  <si>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</si>
  <si>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</si>
  <si>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</si>
  <si>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</si>
  <si>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</si>
  <si>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</si>
  <si>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</si>
  <si>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</si>
  <si>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</si>
  <si>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</si>
  <si>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</si>
  <si>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</si>
  <si>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</si>
  <si>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</si>
  <si>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</si>
  <si>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</si>
  <si>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</si>
  <si>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</si>
  <si>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</si>
  <si>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</si>
  <si>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</si>
  <si>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</si>
  <si>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</si>
  <si>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</si>
  <si>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</si>
  <si>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</si>
  <si>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</si>
  <si>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</si>
  <si>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</si>
  <si>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</si>
  <si>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</si>
  <si>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</si>
  <si>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</si>
  <si>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</si>
  <si>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</si>
  <si>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</si>
  <si>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</si>
  <si>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</si>
  <si>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</si>
  <si>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</si>
  <si>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</si>
  <si>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</si>
  <si>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</si>
  <si>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</si>
  <si>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</si>
  <si>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</si>
  <si>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</si>
  <si>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</si>
  <si>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</si>
  <si>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</si>
  <si>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</si>
  <si>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</si>
  <si>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</si>
  <si>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</si>
  <si>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</si>
  <si>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</si>
  <si>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</si>
  <si>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</si>
  <si>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</si>
  <si>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</si>
  <si>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</si>
  <si>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</si>
  <si>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</si>
  <si>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</si>
  <si>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</si>
  <si>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</si>
  <si>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</si>
  <si>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</si>
  <si>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</si>
  <si>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</si>
  <si>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</si>
  <si>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</si>
  <si>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</si>
  <si>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</si>
  <si>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</si>
  <si>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</si>
  <si>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</si>
  <si>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</si>
  <si>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</si>
  <si>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</si>
  <si>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</si>
  <si>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</si>
  <si>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</si>
  <si>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</si>
  <si>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</si>
  <si>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</si>
  <si>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</si>
  <si>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</si>
  <si>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</si>
  <si>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</si>
  <si>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</si>
  <si>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</si>
  <si>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</si>
  <si>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</si>
  <si>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</si>
  <si>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</si>
  <si>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</si>
  <si>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</si>
  <si>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</si>
  <si>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</si>
  <si>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</si>
  <si>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</si>
  <si>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</si>
  <si>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</si>
  <si>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</si>
  <si>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</si>
  <si>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</si>
  <si>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</si>
  <si>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</si>
  <si>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</si>
  <si>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</si>
  <si>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</si>
  <si>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</si>
  <si>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</si>
  <si>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</si>
  <si>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</si>
  <si>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</si>
  <si>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</si>
  <si>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</si>
  <si>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</si>
  <si>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</si>
  <si>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</si>
  <si>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</si>
  <si>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</si>
  <si>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</si>
  <si>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</si>
  <si>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</si>
  <si>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</si>
  <si>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</si>
  <si>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</si>
  <si>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</si>
  <si>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</si>
  <si>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</si>
  <si>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</si>
  <si>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</si>
  <si>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</si>
  <si>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</si>
  <si>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</si>
  <si>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</si>
  <si>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</si>
  <si>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</si>
  <si>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</si>
  <si>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</si>
  <si>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</si>
  <si>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</si>
  <si>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</si>
  <si>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</si>
  <si>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</si>
  <si>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</si>
  <si>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</si>
  <si>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</si>
  <si>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</si>
  <si>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</si>
  <si>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</si>
  <si>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</si>
  <si>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</si>
  <si>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</si>
  <si>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</si>
  <si>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</si>
  <si>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</si>
  <si>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</si>
  <si>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</si>
  <si>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</si>
  <si>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</si>
  <si>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</si>
  <si>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</si>
  <si>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</si>
  <si>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</si>
  <si>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</si>
  <si>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</si>
  <si>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</si>
  <si>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</si>
  <si>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</si>
  <si>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</si>
  <si>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</si>
  <si>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</si>
  <si>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</si>
  <si>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</si>
  <si>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</si>
  <si>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</si>
  <si>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</si>
  <si>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</si>
  <si>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</si>
  <si>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</si>
  <si>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</si>
  <si>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</si>
  <si>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</si>
  <si>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</si>
  <si>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</si>
  <si>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</si>
  <si>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</si>
  <si>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</si>
  <si>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</si>
  <si>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</si>
  <si>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</si>
  <si>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</si>
  <si>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</si>
  <si>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</si>
  <si>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</si>
  <si>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</si>
  <si>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</si>
  <si>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</si>
  <si>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</si>
  <si>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</si>
  <si>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</si>
  <si>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</si>
  <si>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</si>
  <si>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</si>
  <si>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</si>
  <si>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</si>
  <si>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</si>
  <si>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</si>
  <si>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</si>
  <si>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</si>
  <si>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</si>
  <si>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</si>
  <si>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</si>
  <si>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</si>
  <si>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</si>
  <si>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</si>
  <si>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</si>
  <si>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</si>
  <si>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</si>
  <si>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</si>
  <si>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</si>
  <si>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</si>
  <si>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</si>
  <si>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</si>
  <si>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</si>
  <si>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</si>
  <si>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</si>
  <si>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</si>
  <si>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</si>
  <si>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</si>
  <si>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</si>
  <si>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</si>
  <si>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</si>
  <si>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</si>
  <si>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</si>
  <si>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</si>
  <si>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</si>
  <si>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</si>
  <si>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</si>
  <si>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</si>
  <si>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</si>
  <si>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</si>
  <si>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</si>
  <si>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</si>
  <si>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</si>
  <si>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</si>
  <si>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</si>
  <si>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</si>
  <si>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</si>
  <si>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</si>
  <si>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</si>
  <si>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</si>
  <si>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</si>
  <si>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</si>
  <si>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</si>
  <si>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</si>
  <si>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</si>
  <si>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</si>
  <si>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</si>
  <si>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</si>
  <si>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</si>
  <si>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</si>
  <si>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</si>
  <si>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</si>
  <si>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</si>
  <si>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</si>
  <si>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</si>
  <si>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</si>
  <si>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</si>
  <si>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</si>
  <si>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</si>
  <si>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</si>
  <si>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</si>
  <si>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</si>
  <si>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</si>
  <si>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</si>
  <si>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</si>
  <si>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</si>
  <si>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</si>
  <si>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</si>
  <si>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</si>
  <si>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</si>
  <si>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</si>
  <si>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</si>
  <si>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</si>
  <si>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</si>
  <si>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</si>
  <si>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</si>
  <si>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</si>
  <si>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</si>
  <si>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</si>
  <si>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</si>
  <si>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</si>
  <si>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</si>
  <si>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</si>
  <si>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</si>
  <si>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</si>
  <si>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</si>
  <si>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</si>
  <si>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</si>
  <si>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</si>
  <si>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</si>
  <si>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</si>
  <si>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</si>
  <si>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</si>
  <si>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</si>
  <si>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</si>
  <si>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</si>
  <si>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</si>
  <si>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</si>
  <si>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</si>
  <si>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</si>
  <si>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</si>
  <si>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</si>
  <si>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</si>
  <si>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</si>
  <si>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</si>
  <si>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</si>
  <si>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</si>
  <si>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</si>
  <si>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</si>
  <si>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</si>
  <si>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</si>
  <si>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</si>
  <si>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</si>
  <si>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</si>
  <si>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</si>
  <si>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</si>
  <si>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</si>
  <si>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</si>
  <si>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</si>
  <si>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</si>
  <si>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</si>
  <si>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</si>
  <si>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</si>
  <si>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</si>
  <si>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</si>
  <si>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</si>
  <si>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</si>
  <si>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</si>
  <si>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</si>
  <si>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</si>
  <si>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</si>
  <si>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</si>
  <si>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</si>
  <si>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</si>
  <si>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</si>
  <si>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</si>
  <si>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</si>
  <si>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</si>
  <si>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</si>
  <si>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</si>
  <si>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</si>
  <si>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</si>
  <si>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</si>
  <si>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</si>
  <si>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</si>
  <si>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</si>
  <si>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</si>
  <si>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</si>
  <si>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</si>
  <si>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</si>
  <si>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</si>
  <si>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</si>
  <si>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</si>
  <si>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</si>
  <si>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</si>
  <si>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</si>
  <si>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</si>
  <si>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</si>
  <si>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</si>
  <si>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</si>
  <si>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</si>
  <si>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</si>
  <si>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</si>
  <si>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</si>
  <si>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</si>
  <si>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</si>
  <si>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</si>
  <si>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</si>
  <si>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</si>
  <si>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</si>
  <si>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</si>
  <si>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</si>
  <si>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</si>
  <si>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</si>
  <si>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</si>
  <si>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</si>
  <si>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</si>
  <si>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</si>
  <si>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</si>
  <si>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</si>
  <si>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</si>
  <si>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</si>
  <si>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</si>
  <si>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</si>
  <si>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</si>
  <si>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</si>
  <si>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</si>
  <si>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</si>
  <si>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</si>
  <si>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</si>
  <si>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</si>
  <si>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</si>
  <si>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</si>
  <si>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</si>
  <si>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</si>
  <si>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</si>
  <si>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</si>
  <si>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</si>
  <si>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</si>
  <si>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</si>
  <si>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</si>
  <si>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</si>
  <si>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</si>
  <si>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</si>
  <si>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</si>
  <si>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</si>
  <si>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</si>
  <si>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</si>
  <si>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</si>
  <si>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</si>
  <si>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</si>
  <si>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</si>
  <si>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</si>
  <si>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</si>
  <si>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</si>
  <si>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</si>
  <si>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</si>
  <si>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</si>
  <si>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</si>
  <si>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</si>
  <si>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</si>
  <si>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</si>
  <si>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</si>
  <si>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</si>
  <si>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</si>
  <si>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</si>
  <si>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</si>
  <si>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</si>
  <si>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</si>
  <si>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</si>
  <si>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</si>
  <si>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</si>
  <si>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</si>
  <si>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</si>
  <si>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</si>
  <si>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</si>
  <si>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</si>
  <si>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</si>
  <si>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</si>
  <si>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</si>
  <si>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</si>
  <si>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</si>
  <si>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</si>
  <si>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</si>
  <si>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</si>
  <si>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</si>
  <si>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</si>
  <si>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</si>
  <si>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</si>
  <si>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</si>
  <si>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</si>
  <si>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</si>
  <si>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</si>
  <si>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</si>
  <si>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</si>
  <si>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</si>
  <si>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</si>
  <si>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</si>
  <si>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</si>
  <si>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</si>
  <si>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</si>
  <si>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</si>
  <si>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</si>
  <si>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</si>
  <si>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</si>
  <si>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</si>
  <si>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</si>
  <si>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</si>
  <si>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</si>
  <si>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</si>
  <si>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</si>
  <si>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</si>
  <si>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</si>
  <si>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</si>
  <si>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</si>
  <si>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</si>
  <si>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</si>
  <si>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</si>
  <si>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</si>
  <si>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</si>
  <si>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</si>
  <si>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</si>
  <si>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</si>
  <si>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</si>
  <si>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</si>
  <si>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</si>
  <si>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</si>
  <si>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</si>
  <si>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</si>
  <si>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</si>
  <si>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</si>
  <si>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</si>
  <si>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</si>
  <si>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</si>
  <si>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</si>
  <si>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</si>
  <si>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</si>
  <si>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</si>
  <si>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</si>
  <si>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</si>
  <si>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</si>
  <si>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</si>
  <si>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</si>
  <si>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</si>
  <si>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</si>
  <si>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</si>
  <si>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</si>
  <si>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</si>
  <si>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</si>
  <si>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</si>
  <si>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</si>
  <si>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</si>
  <si>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</si>
  <si>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</si>
  <si>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</si>
  <si>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</si>
  <si>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</si>
  <si>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</si>
  <si>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</si>
  <si>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</si>
  <si>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</si>
  <si>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</si>
  <si>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</si>
  <si>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</si>
  <si>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</si>
  <si>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</si>
  <si>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</si>
  <si>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</si>
  <si>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</si>
  <si>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</si>
  <si>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</si>
  <si>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</si>
  <si>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</si>
  <si>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</si>
  <si>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</si>
  <si>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</si>
  <si>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</si>
  <si>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</si>
  <si>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</si>
  <si>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</si>
  <si>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</si>
  <si>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</si>
  <si>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</si>
  <si>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</si>
  <si>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</si>
  <si>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</si>
  <si>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</si>
  <si>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</si>
  <si>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</si>
  <si>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</si>
  <si>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</si>
  <si>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</si>
  <si>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</si>
  <si>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</si>
  <si>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</si>
  <si>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</si>
  <si>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</si>
  <si>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</si>
  <si>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</si>
  <si>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</si>
  <si>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</si>
  <si>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</si>
  <si>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</si>
  <si>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</si>
  <si>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</si>
  <si>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</si>
  <si>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</si>
  <si>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</si>
  <si>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</si>
  <si>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</si>
  <si>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</si>
  <si>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</si>
  <si>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</si>
  <si>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</si>
  <si>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</si>
  <si>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</si>
  <si>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</si>
  <si>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</si>
  <si>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</si>
  <si>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</si>
  <si>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</si>
  <si>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</si>
  <si>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</si>
  <si>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</si>
  <si>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</si>
  <si>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</si>
  <si>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</si>
  <si>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</si>
  <si>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</si>
  <si>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</si>
  <si>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</si>
  <si>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</si>
  <si>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</si>
  <si>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</si>
  <si>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</si>
  <si>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</si>
  <si>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</si>
  <si>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</si>
  <si>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</si>
  <si>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</si>
  <si>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</si>
  <si>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</si>
  <si>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</si>
  <si>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</si>
  <si>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</si>
  <si>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</si>
  <si>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</si>
  <si>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</si>
  <si>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</si>
  <si>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</si>
  <si>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</si>
  <si>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</si>
  <si>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</si>
  <si>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</si>
  <si>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</si>
  <si>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</si>
  <si>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</si>
  <si>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</si>
  <si>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</si>
  <si>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</si>
  <si>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</si>
  <si>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</si>
  <si>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</si>
  <si>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</si>
  <si>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</si>
  <si>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</si>
  <si>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</si>
  <si>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</si>
  <si>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</si>
  <si>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</si>
  <si>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</si>
  <si>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</si>
  <si>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</si>
  <si>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</si>
  <si>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</si>
  <si>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</si>
  <si>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</si>
  <si>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</si>
  <si>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</si>
  <si>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</si>
  <si>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</si>
  <si>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</si>
  <si>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</si>
  <si>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</si>
  <si>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</si>
  <si>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</si>
  <si>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</si>
  <si>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</si>
  <si>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</si>
  <si>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</si>
  <si>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</si>
  <si>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</si>
  <si>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</si>
  <si>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</si>
  <si>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</si>
  <si>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</si>
  <si>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</si>
  <si>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</si>
  <si>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</si>
  <si>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</si>
  <si>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</si>
  <si>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</si>
  <si>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</si>
  <si>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</si>
  <si>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</si>
  <si>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</si>
  <si>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</si>
  <si>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</si>
  <si>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</si>
  <si>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</si>
  <si>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</si>
  <si>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</si>
  <si>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</si>
  <si>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</si>
  <si>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</si>
  <si>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</si>
  <si>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</si>
  <si>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</si>
  <si>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</si>
  <si>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</si>
  <si>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</si>
  <si>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</si>
  <si>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</si>
  <si>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</si>
  <si>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</si>
  <si>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</si>
  <si>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</si>
  <si>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</si>
  <si>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</si>
  <si>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</si>
  <si>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</si>
  <si>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</si>
  <si>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</si>
  <si>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</si>
  <si>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</si>
  <si>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</si>
  <si>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</si>
  <si>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</si>
  <si>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</si>
  <si>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</si>
  <si>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</si>
  <si>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</si>
  <si>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</si>
  <si>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</si>
  <si>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</si>
  <si>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</si>
  <si>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</si>
  <si>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</si>
  <si>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</si>
  <si>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</si>
  <si>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</si>
  <si>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</si>
  <si>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</si>
  <si>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</si>
  <si>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</si>
  <si>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</si>
  <si>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</si>
  <si>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</si>
  <si>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</si>
  <si>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</si>
  <si>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</si>
  <si>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</si>
  <si>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</si>
  <si>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</si>
  <si>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</si>
  <si>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</si>
  <si>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</si>
  <si>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</si>
  <si>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</si>
  <si>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</si>
  <si>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</si>
  <si>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</si>
  <si>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</si>
  <si>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</si>
  <si>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</si>
  <si>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</si>
  <si>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</si>
  <si>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</si>
  <si>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</si>
  <si>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</si>
  <si>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</si>
  <si>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</si>
  <si>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</si>
  <si>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</si>
  <si>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</si>
  <si>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</si>
  <si>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</si>
  <si>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</si>
  <si>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</si>
  <si>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</si>
  <si>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</si>
  <si>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</si>
  <si>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</si>
  <si>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</si>
  <si>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</si>
  <si>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</si>
  <si>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</si>
  <si>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</si>
  <si>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</si>
  <si>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</si>
  <si>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</si>
  <si>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</si>
  <si>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</si>
  <si>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</si>
  <si>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</si>
  <si>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</si>
  <si>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</si>
  <si>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</si>
  <si>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</si>
  <si>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</si>
  <si>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</si>
  <si>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</si>
  <si>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</si>
  <si>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</si>
  <si>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</si>
  <si>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</si>
  <si>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</si>
  <si>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</si>
  <si>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</si>
  <si>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</si>
  <si>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</si>
  <si>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</si>
  <si>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</si>
  <si>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</si>
  <si>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</si>
  <si>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</si>
  <si>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</si>
  <si>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</si>
  <si>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</si>
  <si>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</si>
  <si>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</si>
  <si>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</si>
  <si>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</si>
  <si>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</si>
  <si>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</si>
  <si>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</si>
  <si>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</si>
  <si>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</si>
  <si>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</si>
  <si>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</si>
  <si>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</si>
  <si>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</si>
  <si>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</si>
  <si>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</si>
  <si>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</si>
  <si>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</si>
  <si>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</si>
  <si>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</si>
  <si>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</si>
  <si>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</si>
  <si>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</si>
  <si>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</si>
  <si>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</si>
  <si>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</si>
  <si>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</si>
  <si>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</si>
  <si>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</si>
  <si>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</si>
  <si>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</si>
  <si>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</si>
  <si>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</si>
  <si>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</si>
  <si>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</si>
  <si>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</si>
  <si>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</si>
  <si>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</si>
  <si>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</si>
  <si>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</si>
  <si>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</si>
  <si>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</si>
  <si>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</si>
  <si>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</si>
  <si>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</si>
  <si>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</si>
  <si>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</si>
  <si>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</si>
  <si>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</si>
  <si>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</si>
  <si>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</si>
  <si>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</si>
  <si>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</si>
  <si>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</si>
  <si>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</si>
  <si>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</si>
  <si>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</si>
  <si>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</si>
  <si>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</si>
  <si>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</si>
  <si>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</si>
  <si>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</si>
  <si>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</si>
  <si>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</si>
  <si>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</si>
  <si>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</si>
  <si>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</si>
  <si>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</si>
  <si>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</si>
  <si>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</si>
  <si>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</si>
  <si>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</si>
  <si>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</si>
  <si>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</si>
  <si>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</si>
  <si>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</si>
  <si>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</si>
  <si>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</si>
  <si>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</si>
  <si>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</si>
  <si>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</si>
  <si>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</si>
  <si>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</si>
  <si>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</si>
  <si>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</si>
  <si>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</si>
  <si>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</si>
  <si>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</si>
  <si>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</si>
  <si>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</si>
  <si>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</si>
  <si>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</si>
  <si>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</si>
  <si>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</si>
  <si>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</si>
  <si>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</si>
  <si>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</si>
  <si>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</si>
  <si>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</si>
  <si>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</si>
  <si>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</si>
  <si>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</si>
  <si>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</si>
  <si>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</si>
  <si>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</si>
  <si>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</si>
  <si>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</si>
  <si>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</si>
  <si>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</si>
  <si>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</si>
  <si>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</si>
  <si>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</si>
  <si>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</si>
  <si>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</si>
  <si>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</si>
  <si>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</si>
  <si>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</si>
  <si>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</si>
  <si>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</si>
  <si>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</si>
  <si>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</si>
  <si>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</si>
  <si>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</si>
  <si>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</si>
  <si>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</si>
  <si>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</si>
  <si>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</si>
  <si>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</si>
  <si>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</si>
  <si>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</si>
  <si>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</si>
  <si>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</si>
  <si>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</si>
  <si>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</si>
  <si>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</si>
  <si>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</si>
  <si>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</si>
  <si>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</si>
  <si>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</si>
  <si>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</si>
  <si>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</si>
  <si>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</si>
  <si>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</si>
  <si>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</si>
  <si>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</si>
  <si>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</si>
  <si>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</si>
  <si>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</si>
  <si>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</si>
  <si>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</si>
  <si>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</si>
  <si>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</si>
  <si>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</si>
  <si>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</si>
  <si>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</si>
  <si>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</si>
  <si>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</si>
  <si>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</si>
  <si>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</si>
  <si>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</si>
  <si>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</si>
  <si>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</si>
  <si>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</si>
  <si>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</si>
  <si>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</si>
  <si>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</si>
  <si>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</si>
  <si>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</si>
  <si>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</si>
  <si>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</si>
  <si>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</si>
  <si>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</si>
  <si>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</si>
  <si>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</si>
  <si>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</si>
  <si>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</si>
  <si>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</si>
  <si>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</si>
  <si>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</si>
  <si>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</si>
  <si>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</si>
  <si>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</si>
  <si>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</si>
  <si>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</si>
  <si>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</si>
  <si>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</si>
  <si>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</si>
  <si>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</si>
  <si>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</si>
  <si>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</si>
  <si>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</si>
  <si>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</si>
  <si>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</si>
  <si>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</si>
  <si>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</si>
  <si>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</si>
  <si>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</si>
  <si>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</si>
  <si>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</si>
  <si>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</si>
  <si>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</si>
  <si>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</si>
  <si>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</si>
  <si>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</si>
  <si>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</si>
  <si>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</si>
  <si>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</si>
  <si>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</si>
  <si>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</si>
  <si>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</si>
  <si>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</si>
  <si>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</si>
  <si>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</si>
  <si>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</si>
  <si>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</si>
  <si>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</si>
  <si>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</si>
  <si>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</si>
  <si>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</si>
  <si>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</si>
  <si>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</si>
  <si>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</si>
  <si>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</si>
  <si>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</si>
  <si>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</si>
  <si>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</si>
  <si>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</si>
  <si>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</si>
  <si>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</si>
  <si>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</si>
  <si>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</si>
  <si>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</si>
  <si>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</si>
  <si>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</si>
  <si>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</si>
  <si>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</si>
  <si>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</si>
  <si>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</si>
  <si>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</si>
  <si>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</si>
  <si>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</si>
  <si>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</si>
  <si>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</si>
  <si>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</si>
  <si>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</si>
  <si>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</si>
  <si>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</si>
  <si>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</si>
  <si>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</si>
  <si>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</si>
  <si>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</si>
  <si>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</si>
  <si>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</si>
  <si>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</si>
  <si>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</si>
  <si>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</si>
  <si>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</si>
  <si>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</si>
  <si>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</si>
  <si>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</si>
  <si>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</si>
  <si>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</si>
  <si>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</si>
  <si>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</si>
  <si>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</si>
  <si>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</si>
  <si>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</si>
  <si>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</si>
  <si>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</si>
  <si>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</si>
  <si>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</si>
  <si>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</si>
  <si>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</si>
  <si>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</si>
  <si>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</si>
  <si>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</si>
  <si>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</si>
  <si>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</si>
  <si>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</si>
  <si>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</si>
  <si>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</si>
  <si>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</si>
  <si>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</si>
  <si>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</si>
  <si>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</si>
  <si>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</si>
  <si>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</si>
  <si>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</si>
  <si>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</si>
  <si>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</si>
  <si>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</si>
  <si>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</si>
  <si>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</si>
  <si>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</si>
  <si>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</si>
  <si>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</si>
  <si>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</si>
  <si>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</si>
  <si>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</si>
  <si>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</si>
  <si>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</si>
  <si>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</si>
  <si>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</si>
  <si>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</si>
  <si>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</si>
  <si>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</si>
  <si>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</si>
  <si>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</si>
  <si>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</si>
  <si>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</si>
  <si>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</si>
  <si>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</si>
  <si>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</si>
  <si>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</si>
  <si>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</si>
  <si>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</si>
  <si>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</si>
  <si>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</si>
  <si>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</si>
  <si>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</si>
  <si>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</si>
  <si>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</si>
  <si>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</si>
  <si>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</si>
  <si>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</si>
  <si>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</si>
  <si>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</si>
  <si>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</si>
  <si>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</si>
  <si>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</si>
  <si>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</si>
  <si>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</si>
  <si>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</si>
  <si>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</si>
  <si>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</si>
  <si>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</si>
  <si>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</si>
  <si>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</si>
  <si>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</si>
  <si>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</si>
  <si>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</si>
  <si>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</si>
  <si>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</si>
  <si>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</si>
  <si>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</si>
  <si>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</si>
  <si>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</si>
  <si>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</si>
  <si>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</si>
  <si>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</si>
  <si>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</si>
  <si>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</si>
  <si>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</si>
  <si>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</si>
  <si>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</si>
  <si>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</si>
  <si>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</si>
  <si>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</si>
  <si>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</si>
  <si>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</si>
  <si>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</si>
  <si>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</si>
  <si>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</si>
  <si>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</si>
  <si>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</si>
  <si>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</si>
  <si>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</si>
  <si>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</si>
  <si>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</si>
  <si>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</si>
  <si>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</si>
  <si>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</si>
  <si>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</si>
  <si>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</si>
  <si>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</si>
  <si>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</si>
  <si>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</si>
  <si>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</si>
  <si>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</si>
  <si>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</si>
  <si>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</si>
  <si>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</si>
  <si>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</si>
  <si>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</si>
  <si>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</si>
  <si>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</si>
  <si>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</si>
  <si>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</si>
  <si>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</si>
  <si>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</si>
  <si>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</si>
  <si>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</si>
  <si>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</si>
  <si>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</si>
  <si>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</si>
  <si>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</si>
  <si>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</si>
  <si>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</si>
  <si>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</si>
  <si>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</si>
  <si>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</si>
  <si>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</si>
  <si>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</si>
  <si>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</si>
  <si>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</si>
  <si>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</si>
  <si>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</si>
  <si>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</si>
  <si>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</si>
  <si>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</si>
  <si>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</si>
  <si>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</si>
  <si>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</si>
  <si>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</si>
  <si>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</si>
  <si>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</si>
  <si>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</si>
  <si>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</si>
  <si>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</si>
  <si>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</si>
  <si>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</si>
  <si>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</si>
  <si>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</si>
  <si>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</si>
  <si>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</si>
  <si>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</si>
  <si>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</si>
  <si>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</si>
  <si>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</si>
  <si>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</si>
  <si>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</si>
  <si>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</si>
  <si>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</si>
  <si>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</si>
  <si>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</si>
  <si>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</si>
  <si>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</si>
  <si>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</si>
  <si>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</si>
  <si>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</si>
  <si>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</si>
  <si>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</si>
  <si>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</si>
  <si>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</si>
  <si>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</si>
  <si>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</si>
  <si>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</si>
  <si>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</si>
  <si>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</si>
  <si>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</si>
  <si>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</si>
  <si>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</si>
  <si>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</si>
  <si>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</si>
  <si>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</si>
  <si>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</si>
  <si>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</si>
  <si>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</si>
  <si>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</si>
  <si>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</si>
  <si>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</si>
  <si>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</si>
  <si>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</si>
  <si>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</si>
  <si>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</si>
  <si>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</si>
  <si>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</si>
  <si>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</si>
  <si>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</si>
  <si>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</si>
  <si>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</si>
  <si>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</si>
  <si>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</si>
  <si>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</si>
  <si>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</si>
  <si>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</si>
  <si>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</si>
  <si>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</si>
  <si>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</si>
  <si>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</si>
  <si>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</si>
  <si>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</si>
  <si>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</si>
  <si>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</si>
  <si>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</si>
  <si>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</si>
  <si>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</si>
  <si>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</si>
  <si>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</si>
  <si>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</si>
  <si>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</si>
  <si>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</si>
  <si>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</si>
  <si>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</si>
  <si>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</si>
  <si>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</si>
  <si>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</si>
  <si>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</si>
  <si>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</si>
  <si>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</si>
  <si>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</si>
  <si>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</si>
  <si>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</si>
  <si>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</si>
  <si>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</si>
  <si>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</si>
  <si>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</si>
  <si>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</si>
  <si>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</si>
  <si>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</si>
  <si>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</si>
  <si>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</si>
  <si>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</si>
  <si>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</si>
  <si>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</si>
  <si>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</si>
  <si>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</si>
  <si>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</si>
  <si>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</si>
  <si>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</si>
  <si>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</si>
  <si>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</si>
  <si>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</si>
  <si>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</si>
  <si>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</si>
  <si>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</si>
  <si>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</si>
  <si>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</si>
  <si>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</si>
  <si>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</si>
  <si>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</si>
  <si>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</si>
  <si>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</si>
  <si>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</si>
  <si>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</si>
  <si>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</si>
  <si>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</si>
  <si>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</si>
  <si>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</si>
  <si>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</si>
  <si>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</si>
  <si>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</si>
  <si>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</si>
  <si>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</si>
  <si>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</si>
  <si>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</si>
  <si>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</si>
  <si>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</si>
  <si>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</si>
  <si>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</si>
  <si>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</si>
  <si>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</si>
  <si>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</si>
  <si>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</si>
  <si>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</si>
  <si>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</si>
  <si>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</si>
  <si>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</si>
  <si>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</si>
  <si>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</si>
  <si>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</si>
  <si>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</si>
  <si>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</si>
  <si>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</si>
  <si>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</si>
  <si>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</si>
  <si>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</si>
  <si>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</si>
  <si>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</si>
  <si>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</si>
  <si>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</si>
  <si>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</si>
  <si>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</si>
  <si>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</si>
  <si>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</si>
  <si>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</si>
  <si>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</si>
  <si>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</si>
  <si>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</si>
  <si>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</si>
  <si>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</si>
  <si>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</si>
  <si>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</si>
  <si>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</si>
  <si>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</si>
  <si>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</si>
  <si>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</si>
  <si>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</si>
  <si>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</si>
  <si>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</si>
  <si>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</si>
  <si>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</si>
  <si>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</si>
  <si>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</si>
  <si>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</si>
  <si>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</si>
  <si>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</si>
  <si>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</si>
  <si>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</si>
  <si>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</si>
  <si>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</si>
  <si>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</si>
  <si>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</si>
  <si>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</si>
  <si>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</si>
  <si>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</si>
  <si>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</si>
  <si>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</si>
  <si>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</si>
  <si>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</si>
  <si>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</si>
  <si>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</si>
  <si>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</si>
  <si>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</si>
  <si>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</si>
  <si>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</si>
  <si>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</si>
  <si>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</si>
  <si>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</si>
  <si>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</si>
  <si>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</si>
  <si>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</si>
  <si>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</si>
  <si>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</si>
  <si>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</si>
  <si>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</si>
  <si>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</si>
  <si>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</si>
  <si>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</si>
  <si>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</si>
  <si>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</si>
  <si>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</si>
  <si>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</si>
  <si>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</si>
  <si>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</si>
  <si>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</si>
  <si>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</si>
  <si>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</si>
  <si>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</si>
  <si>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</si>
  <si>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</si>
  <si>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</si>
  <si>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</si>
  <si>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</si>
  <si>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</si>
  <si>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</si>
  <si>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</si>
  <si>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</si>
  <si>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</si>
  <si>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</si>
  <si>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</si>
  <si>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</si>
  <si>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</si>
  <si>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</si>
  <si>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</si>
  <si>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</si>
  <si>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</si>
  <si>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</si>
  <si>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</si>
  <si>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</si>
  <si>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</si>
  <si>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</si>
  <si>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</si>
  <si>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</si>
  <si>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</si>
  <si>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</si>
  <si>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</si>
  <si>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</si>
  <si>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</si>
  <si>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</si>
  <si>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</si>
  <si>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</si>
  <si>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</si>
  <si>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</si>
  <si>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</si>
  <si>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</si>
  <si>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</si>
  <si>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</si>
  <si>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</si>
  <si>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</si>
  <si>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</si>
  <si>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</si>
  <si>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</si>
  <si>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</si>
  <si>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</si>
  <si>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</si>
  <si>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</si>
  <si>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</si>
  <si>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</si>
  <si>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</si>
  <si>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</si>
  <si>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</si>
  <si>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</si>
  <si>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</si>
  <si>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</si>
  <si>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</si>
  <si>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</si>
  <si>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</si>
  <si>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</si>
  <si>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</si>
  <si>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</si>
  <si>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</si>
  <si>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</si>
  <si>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</si>
  <si>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</si>
  <si>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</si>
  <si>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</si>
  <si>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</si>
  <si>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</si>
  <si>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</si>
  <si>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</si>
  <si>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</si>
  <si>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</si>
  <si>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</si>
  <si>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</si>
  <si>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</si>
  <si>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</si>
  <si>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</si>
  <si>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</si>
  <si>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</si>
  <si>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</si>
  <si>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</si>
  <si>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</si>
  <si>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</si>
  <si>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</si>
  <si>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</si>
  <si>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</si>
  <si>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</si>
  <si>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</si>
  <si>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</si>
  <si>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</si>
  <si>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</si>
  <si>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</si>
  <si>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</si>
  <si>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</si>
  <si>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</si>
  <si>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</si>
  <si>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</si>
  <si>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</si>
  <si>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</si>
  <si>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</si>
  <si>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</si>
  <si>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</si>
  <si>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</si>
  <si>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</si>
  <si>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</si>
  <si>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</si>
  <si>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</si>
  <si>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</si>
  <si>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</si>
  <si>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</si>
  <si>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</si>
  <si>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</si>
  <si>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</si>
  <si>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</si>
  <si>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</si>
  <si>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</si>
  <si>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</si>
  <si>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</si>
  <si>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</si>
  <si>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</si>
  <si>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</si>
  <si>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</si>
  <si>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</si>
  <si>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</si>
  <si>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</si>
  <si>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</si>
  <si>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</si>
  <si>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</si>
  <si>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</si>
  <si>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</si>
  <si>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</si>
  <si>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</si>
  <si>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</si>
  <si>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</si>
  <si>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</si>
  <si>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</si>
  <si>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</si>
  <si>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</si>
  <si>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</si>
  <si>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</si>
  <si>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</si>
  <si>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</si>
  <si>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</si>
  <si>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</si>
  <si>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</si>
  <si>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</si>
  <si>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</si>
  <si>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</si>
  <si>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</si>
  <si>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</si>
  <si>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</si>
  <si>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</si>
  <si>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</si>
  <si>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</si>
  <si>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</si>
  <si>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</si>
  <si>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</si>
  <si>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</si>
  <si>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</si>
  <si>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</si>
  <si>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</si>
  <si>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</si>
  <si>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</si>
  <si>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</si>
  <si>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</si>
  <si>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</si>
  <si>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</si>
  <si>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</si>
  <si>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</si>
  <si>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</si>
  <si>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</si>
  <si>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</si>
  <si>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</si>
  <si>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</si>
  <si>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</si>
  <si>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</si>
  <si>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</si>
  <si>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</si>
  <si>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</si>
  <si>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</si>
  <si>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</si>
  <si>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</si>
  <si>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</si>
  <si>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</si>
  <si>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</si>
  <si>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</si>
  <si>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</si>
  <si>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</si>
  <si>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</si>
  <si>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</si>
  <si>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</si>
  <si>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</si>
  <si>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</si>
  <si>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</si>
  <si>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</si>
  <si>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</si>
  <si>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</si>
  <si>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</si>
  <si>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</si>
  <si>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</si>
  <si>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</si>
  <si>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</si>
  <si>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</si>
  <si>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</si>
  <si>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</si>
  <si>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</si>
  <si>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</si>
  <si>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</si>
  <si>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</si>
  <si>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</si>
  <si>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</si>
  <si>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</si>
  <si>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</si>
  <si>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</si>
  <si>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</si>
  <si>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</si>
  <si>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</si>
  <si>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</si>
  <si>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</si>
  <si>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</si>
  <si>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</si>
  <si>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</si>
  <si>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</si>
  <si>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</si>
  <si>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</si>
  <si>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</si>
  <si>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</si>
  <si>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</si>
  <si>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</si>
  <si>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</si>
  <si>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</si>
  <si>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</si>
  <si>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</si>
  <si>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</si>
  <si>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</si>
  <si>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</si>
  <si>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</si>
  <si>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</si>
  <si>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</si>
  <si>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</si>
  <si>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</si>
  <si>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</si>
  <si>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</si>
  <si>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</si>
  <si>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</si>
  <si>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</si>
  <si>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</si>
  <si>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</si>
  <si>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</si>
  <si>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</si>
  <si>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</si>
  <si>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</si>
  <si>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</si>
  <si>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</si>
  <si>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</si>
  <si>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</si>
  <si>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</si>
  <si>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</si>
  <si>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</si>
  <si>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</si>
  <si>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</si>
  <si>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</si>
  <si>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</si>
  <si>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</si>
  <si>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</si>
  <si>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</si>
  <si>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</si>
  <si>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</si>
  <si>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</si>
  <si>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</si>
  <si>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</si>
  <si>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</si>
  <si>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</si>
  <si>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</si>
  <si>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</si>
  <si>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</si>
  <si>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</si>
  <si>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</si>
  <si>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</si>
  <si>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</si>
  <si>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</si>
  <si>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</si>
  <si>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</si>
  <si>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</si>
  <si>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</si>
  <si>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</si>
  <si>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</si>
  <si>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</si>
  <si>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</si>
  <si>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</si>
  <si>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</si>
  <si>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</si>
  <si>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</si>
  <si>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</si>
  <si>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</si>
  <si>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</si>
  <si>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</si>
  <si>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</si>
  <si>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</si>
  <si>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</si>
  <si>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</si>
  <si>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</si>
  <si>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</si>
  <si>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</si>
  <si>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</si>
  <si>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</si>
  <si>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</si>
  <si>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</si>
  <si>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</si>
  <si>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</si>
  <si>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</si>
  <si>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</si>
  <si>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</si>
  <si>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</si>
  <si>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</si>
  <si>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</si>
  <si>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</si>
  <si>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</si>
  <si>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</si>
  <si>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</si>
  <si>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</si>
  <si>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</si>
  <si>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</si>
  <si>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</si>
  <si>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</si>
  <si>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</si>
  <si>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</si>
  <si>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</si>
  <si>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</si>
  <si>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</si>
  <si>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</si>
  <si>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</si>
  <si>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</si>
  <si>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</si>
  <si>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</si>
  <si>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</si>
  <si>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</si>
  <si>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</si>
  <si>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</si>
  <si>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</si>
  <si>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</si>
  <si>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</si>
  <si>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</si>
  <si>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</si>
  <si>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</si>
  <si>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</si>
  <si>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</si>
  <si>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</si>
  <si>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</si>
  <si>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</si>
  <si>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</si>
  <si>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</si>
  <si>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</si>
  <si>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</si>
  <si>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</si>
  <si>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</si>
  <si>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</si>
  <si>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</si>
  <si>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</si>
  <si>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</si>
  <si>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</si>
  <si>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</si>
  <si>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</si>
  <si>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</si>
  <si>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</si>
  <si>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</si>
  <si>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</si>
  <si>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</si>
  <si>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</si>
  <si>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</si>
  <si>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</si>
  <si>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</si>
  <si>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</si>
  <si>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</si>
  <si>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</si>
  <si>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</si>
  <si>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</si>
  <si>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</si>
  <si>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</si>
  <si>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</si>
  <si>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</si>
  <si>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</si>
  <si>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</si>
  <si>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</si>
  <si>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</si>
  <si>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</si>
  <si>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</si>
  <si>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</si>
  <si>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</si>
  <si>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</si>
  <si>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</si>
  <si>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</si>
  <si>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</si>
  <si>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</si>
  <si>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</si>
  <si>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</si>
  <si>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</si>
  <si>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</si>
  <si>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</si>
  <si>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</si>
  <si>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</si>
  <si>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</si>
  <si>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</si>
  <si>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</si>
  <si>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</si>
  <si>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</si>
  <si>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</si>
  <si>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</si>
  <si>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</si>
  <si>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</si>
  <si>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</si>
  <si>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</si>
  <si>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</si>
  <si>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</si>
  <si>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</si>
  <si>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</si>
  <si>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</si>
  <si>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</si>
  <si>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</si>
  <si>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</si>
  <si>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</si>
  <si>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</si>
  <si>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</si>
  <si>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</si>
  <si>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</si>
  <si>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</si>
  <si>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</si>
  <si>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</si>
  <si>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</si>
  <si>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</si>
  <si>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</si>
  <si>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</si>
  <si>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</si>
  <si>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</si>
  <si>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</si>
  <si>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</si>
  <si>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</si>
  <si>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</si>
  <si>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</si>
  <si>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</si>
  <si>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</si>
  <si>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</si>
  <si>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</si>
  <si>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</si>
  <si>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</si>
  <si>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</si>
  <si>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</si>
  <si>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</si>
  <si>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</si>
  <si>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</si>
  <si>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</si>
  <si>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</si>
  <si>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</si>
  <si>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</si>
  <si>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</si>
  <si>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</si>
  <si>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</si>
  <si>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</si>
  <si>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</si>
  <si>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</si>
  <si>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</si>
  <si>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</si>
  <si>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</si>
  <si>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</si>
  <si>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</si>
  <si>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</si>
  <si>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</si>
  <si>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</si>
  <si>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</si>
  <si>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</si>
  <si>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</si>
  <si>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</si>
  <si>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</si>
  <si>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</si>
  <si>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</si>
  <si>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</si>
  <si>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</si>
  <si>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</si>
  <si>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</si>
  <si>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</si>
  <si>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</si>
  <si>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</si>
  <si>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</si>
  <si>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</si>
  <si>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</si>
  <si>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</si>
  <si>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</si>
  <si>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</si>
  <si>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</si>
  <si>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</si>
  <si>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</si>
  <si>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</si>
  <si>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</si>
  <si>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</si>
  <si>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</si>
  <si>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</si>
  <si>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</si>
  <si>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</si>
  <si>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</si>
  <si>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</si>
  <si>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</si>
  <si>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</si>
  <si>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</si>
  <si>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</si>
  <si>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</si>
  <si>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</si>
  <si>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</si>
  <si>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</si>
  <si>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</si>
  <si>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</si>
  <si>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</si>
  <si>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</si>
  <si>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</si>
  <si>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</si>
  <si>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</si>
  <si>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</si>
  <si>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</si>
  <si>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</si>
  <si>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</si>
  <si>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</si>
  <si>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</si>
  <si>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</si>
  <si>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</si>
  <si>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</si>
  <si>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</si>
  <si>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</si>
  <si>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</si>
  <si>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</si>
  <si>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</si>
  <si>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</si>
  <si>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</si>
  <si>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</si>
  <si>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</si>
  <si>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</si>
  <si>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</si>
  <si>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</si>
  <si>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</si>
  <si>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</si>
  <si>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</si>
  <si>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</si>
  <si>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</si>
  <si>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</si>
  <si>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</si>
  <si>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</si>
  <si>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</si>
  <si>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</si>
  <si>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</si>
  <si>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</si>
  <si>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</si>
  <si>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</si>
  <si>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</si>
  <si>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</si>
  <si>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</si>
  <si>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</si>
  <si>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</si>
  <si>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</si>
  <si>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</si>
  <si>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</si>
  <si>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</si>
  <si>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</si>
  <si>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</si>
  <si>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</si>
  <si>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</si>
  <si>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</si>
  <si>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</si>
  <si>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</si>
  <si>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</si>
  <si>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</si>
  <si>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</si>
  <si>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</si>
  <si>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</si>
  <si>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</si>
  <si>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</si>
  <si>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</si>
  <si>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</si>
  <si>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</si>
  <si>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</si>
  <si>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</si>
  <si>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</si>
  <si>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</si>
  <si>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</si>
  <si>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</si>
  <si>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</si>
  <si>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</si>
  <si>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</si>
  <si>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</si>
  <si>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</si>
  <si>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</si>
  <si>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</si>
  <si>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</si>
  <si>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</si>
  <si>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</si>
  <si>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</si>
  <si>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</si>
  <si>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</si>
  <si>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</si>
  <si>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</si>
  <si>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</si>
  <si>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</si>
  <si>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</si>
  <si>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</si>
  <si>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</si>
  <si>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</si>
  <si>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</si>
  <si>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</si>
  <si>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</si>
  <si>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</si>
  <si>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</si>
  <si>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</si>
  <si>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</si>
  <si>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</si>
  <si>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</si>
  <si>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</si>
  <si>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</si>
  <si>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</si>
  <si>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</si>
  <si>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</si>
  <si>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</si>
  <si>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</si>
  <si>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</si>
  <si>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</si>
  <si>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</si>
  <si>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</si>
  <si>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</si>
  <si>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</si>
  <si>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</si>
  <si>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</si>
  <si>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</si>
  <si>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</si>
  <si>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</si>
  <si>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</si>
  <si>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</si>
  <si>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</si>
  <si>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</si>
  <si>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</si>
  <si>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</si>
  <si>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</si>
  <si>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</si>
  <si>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</si>
  <si>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</si>
  <si>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</si>
  <si>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</si>
  <si>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</si>
  <si>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</si>
  <si>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</si>
  <si>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</si>
  <si>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</si>
  <si>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</si>
  <si>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</si>
  <si>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</si>
  <si>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</si>
  <si>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</si>
  <si>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</si>
  <si>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</si>
  <si>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</si>
  <si>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</si>
  <si>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</si>
  <si>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</si>
  <si>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</si>
  <si>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</si>
  <si>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</si>
  <si>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</si>
  <si>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</si>
  <si>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</si>
  <si>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</si>
  <si>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</si>
  <si>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</si>
  <si>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</si>
  <si>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</si>
  <si>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</si>
  <si>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</si>
  <si>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</si>
  <si>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</si>
  <si>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</si>
  <si>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</si>
  <si>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</si>
  <si>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</si>
  <si>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</si>
  <si>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</si>
  <si>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</si>
  <si>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</si>
  <si>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</si>
  <si>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</si>
  <si>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</si>
  <si>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</si>
  <si>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</si>
  <si>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</si>
  <si>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</si>
  <si>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</si>
  <si>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</si>
  <si>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</si>
  <si>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</si>
  <si>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</si>
  <si>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</si>
  <si>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</si>
  <si>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</si>
  <si>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</si>
  <si>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</si>
  <si>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</si>
  <si>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</si>
  <si>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</si>
  <si>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</si>
  <si>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</si>
  <si>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</si>
  <si>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</si>
  <si>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</si>
  <si>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</si>
  <si>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</si>
  <si>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</si>
  <si>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</si>
  <si>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</si>
  <si>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</si>
  <si>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</si>
  <si>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</si>
  <si>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</si>
  <si>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</si>
  <si>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</si>
  <si>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</si>
  <si>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</si>
  <si>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</si>
  <si>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</si>
  <si>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</si>
  <si>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</si>
  <si>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</si>
  <si>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</si>
  <si>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</si>
  <si>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</si>
  <si>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</si>
  <si>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</si>
  <si>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</si>
  <si>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</si>
  <si>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</si>
  <si>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</si>
  <si>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</si>
  <si>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</si>
  <si>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</si>
  <si>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</si>
  <si>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</si>
  <si>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</si>
  <si>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</si>
  <si>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</si>
  <si>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</si>
  <si>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</si>
  <si>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</si>
  <si>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</si>
  <si>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</si>
  <si>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</si>
  <si>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</si>
  <si>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</si>
  <si>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</si>
  <si>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</si>
  <si>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</si>
  <si>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</si>
  <si>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</si>
  <si>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</si>
  <si>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</si>
  <si>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</si>
  <si>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</si>
  <si>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</si>
  <si>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</si>
  <si>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</si>
  <si>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</si>
  <si>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</si>
  <si>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</si>
  <si>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</si>
  <si>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</si>
  <si>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</si>
  <si>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</si>
  <si>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</si>
  <si>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</si>
  <si>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</si>
  <si>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</si>
  <si>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</si>
  <si>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</si>
  <si>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</si>
  <si>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</si>
  <si>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</si>
  <si>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</si>
  <si>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</si>
  <si>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</si>
  <si>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</si>
  <si>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</si>
  <si>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</si>
  <si>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</si>
  <si>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</si>
  <si>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</si>
  <si>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</si>
  <si>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</si>
  <si>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</si>
  <si>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</si>
  <si>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</si>
  <si>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</si>
  <si>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</si>
  <si>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</si>
  <si>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</si>
  <si>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</si>
  <si>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</si>
  <si>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</si>
  <si>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</si>
  <si>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</si>
  <si>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</si>
  <si>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</si>
  <si>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</si>
  <si>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</si>
  <si>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</si>
  <si>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</si>
  <si>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</si>
  <si>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</si>
  <si>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</si>
  <si>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</si>
  <si>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</si>
  <si>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</si>
  <si>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</si>
  <si>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</si>
  <si>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</si>
  <si>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</si>
  <si>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</si>
  <si>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</si>
  <si>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</si>
  <si>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</si>
  <si>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</si>
  <si>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</si>
  <si>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</si>
  <si>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</si>
  <si>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</si>
  <si>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</si>
  <si>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</si>
  <si>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</si>
  <si>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</si>
  <si>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</si>
  <si>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</si>
  <si>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</si>
  <si>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</si>
  <si>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</si>
  <si>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</si>
  <si>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</si>
  <si>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</si>
  <si>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</si>
  <si>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</si>
  <si>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</si>
  <si>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</si>
  <si>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</si>
  <si>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</si>
  <si>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</si>
  <si>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</si>
  <si>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</si>
  <si>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</si>
  <si>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</si>
  <si>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</si>
  <si>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</si>
  <si>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</si>
  <si>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</si>
  <si>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</si>
  <si>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</si>
  <si>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</si>
  <si>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</si>
  <si>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</si>
  <si>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</si>
  <si>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</si>
  <si>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</si>
  <si>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</si>
  <si>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</si>
  <si>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</si>
  <si>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</si>
  <si>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</si>
  <si>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</si>
  <si>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</si>
  <si>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</si>
  <si>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</si>
  <si>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</si>
  <si>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</si>
  <si>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</si>
  <si>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</si>
  <si>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</si>
  <si>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</si>
  <si>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</si>
  <si>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</si>
  <si>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</si>
  <si>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</si>
  <si>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</si>
  <si>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</si>
  <si>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</si>
  <si>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</si>
  <si>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</si>
  <si>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</si>
  <si>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</si>
  <si>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</si>
  <si>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</si>
  <si>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</si>
  <si>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</si>
  <si>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</si>
  <si>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</si>
  <si>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</si>
  <si>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</si>
  <si>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</si>
  <si>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</si>
  <si>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</si>
  <si>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</si>
  <si>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</si>
  <si>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</si>
  <si>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</si>
  <si>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</si>
  <si>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</si>
  <si>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</si>
  <si>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</si>
  <si>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</si>
  <si>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</si>
  <si>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</si>
  <si>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</si>
  <si>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</si>
  <si>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</si>
  <si>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</si>
  <si>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</si>
  <si>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</si>
  <si>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</si>
  <si>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</si>
  <si>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</si>
  <si>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</si>
  <si>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</si>
  <si>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</si>
  <si>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</si>
  <si>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</si>
  <si>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</si>
  <si>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</si>
  <si>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</si>
  <si>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</si>
  <si>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</si>
  <si>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</si>
  <si>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</si>
  <si>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</si>
  <si>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</si>
  <si>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</si>
  <si>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</si>
  <si>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</si>
  <si>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</si>
  <si>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</si>
  <si>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</si>
  <si>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</si>
  <si>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</si>
  <si>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</si>
  <si>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</si>
  <si>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</si>
  <si>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</si>
  <si>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</si>
  <si>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</si>
  <si>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</si>
  <si>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</si>
  <si>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</si>
  <si>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</si>
  <si>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</si>
  <si>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</si>
  <si>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</si>
  <si>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</si>
  <si>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</si>
  <si>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</si>
  <si>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</si>
  <si>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</si>
  <si>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</si>
  <si>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</si>
  <si>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</si>
  <si>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</si>
  <si>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</si>
  <si>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</si>
  <si>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</si>
  <si>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</si>
  <si>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</si>
  <si>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</si>
  <si>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</si>
  <si>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</si>
  <si>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</si>
  <si>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</si>
  <si>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</si>
  <si>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</si>
  <si>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</si>
  <si>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</si>
  <si>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</si>
  <si>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</si>
  <si>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</si>
  <si>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</si>
  <si>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</si>
  <si>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</si>
  <si>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</si>
  <si>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</si>
  <si>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</si>
  <si>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</si>
  <si>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</si>
  <si>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</si>
  <si>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</si>
  <si>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</si>
  <si>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</si>
  <si>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</si>
  <si>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</si>
  <si>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</si>
  <si>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</si>
  <si>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</si>
  <si>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</si>
  <si>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</si>
  <si>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</si>
  <si>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</si>
  <si>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</si>
  <si>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</si>
  <si>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</si>
  <si>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</si>
  <si>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</si>
  <si>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</si>
  <si>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</si>
  <si>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</si>
  <si>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</si>
  <si>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</si>
  <si>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</si>
  <si>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</si>
  <si>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</si>
  <si>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</si>
  <si>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</si>
  <si>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</si>
  <si>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</si>
  <si>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</si>
  <si>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</si>
  <si>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</si>
  <si>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</si>
  <si>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</si>
  <si>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</si>
  <si>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</si>
  <si>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</si>
  <si>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</si>
  <si>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</si>
  <si>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</si>
  <si>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</si>
  <si>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</si>
  <si>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</si>
  <si>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</si>
  <si>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</si>
  <si>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</si>
  <si>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</si>
  <si>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</si>
  <si>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</si>
  <si>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</si>
  <si>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</si>
  <si>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</si>
  <si>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</si>
  <si>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</si>
  <si>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</si>
  <si>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</si>
  <si>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</si>
  <si>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</si>
  <si>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</si>
  <si>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</si>
  <si>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</si>
  <si>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</si>
  <si>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</si>
  <si>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</si>
  <si>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</si>
  <si>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</si>
  <si>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</si>
  <si>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</si>
  <si>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</si>
  <si>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</si>
  <si>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</si>
  <si>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</si>
  <si>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</si>
  <si>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</si>
  <si>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</si>
  <si>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</si>
  <si>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</si>
  <si>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</si>
  <si>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</si>
  <si>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</si>
  <si>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</si>
  <si>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</si>
  <si>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</si>
  <si>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</si>
  <si>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</si>
  <si>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</si>
  <si>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</si>
  <si>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</si>
  <si>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</si>
  <si>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</si>
  <si>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</si>
  <si>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</si>
  <si>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</si>
  <si>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</si>
  <si>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</si>
  <si>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</si>
  <si>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</si>
  <si>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</si>
  <si>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</si>
  <si>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</si>
  <si>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</si>
  <si>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</si>
  <si>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</si>
  <si>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</si>
  <si>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</si>
  <si>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</si>
  <si>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</si>
  <si>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</si>
  <si>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</si>
  <si>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</si>
  <si>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</si>
  <si>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</si>
  <si>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</si>
  <si>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</si>
  <si>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</si>
  <si>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</si>
  <si>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</si>
  <si>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</si>
  <si>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</si>
  <si>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</si>
  <si>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</si>
  <si>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</si>
  <si>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</si>
  <si>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</si>
  <si>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</si>
  <si>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</si>
  <si>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</si>
  <si>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</si>
  <si>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</si>
  <si>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</si>
  <si>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</si>
  <si>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</si>
  <si>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</si>
  <si>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</si>
  <si>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</si>
  <si>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</si>
  <si>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</si>
  <si>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</si>
  <si>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</si>
  <si>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</si>
  <si>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</si>
  <si>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</si>
  <si>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</si>
  <si>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</si>
  <si>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</si>
  <si>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</si>
  <si>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</si>
  <si>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</si>
  <si>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</si>
  <si>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</si>
  <si>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</si>
  <si>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</si>
  <si>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</si>
  <si>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</si>
  <si>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</si>
  <si>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</si>
  <si>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</si>
  <si>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</si>
  <si>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</si>
  <si>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</si>
  <si>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</si>
  <si>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</si>
  <si>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</si>
  <si>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</si>
  <si>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</si>
  <si>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</si>
  <si>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</si>
  <si>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</si>
  <si>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</si>
  <si>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</si>
  <si>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</si>
  <si>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</si>
  <si>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</si>
  <si>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</si>
  <si>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</si>
  <si>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</si>
  <si>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</si>
  <si>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</si>
  <si>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</si>
  <si>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</si>
  <si>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</si>
  <si>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</si>
  <si>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</si>
  <si>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</si>
  <si>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</si>
  <si>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</si>
  <si>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</si>
  <si>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</si>
  <si>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</si>
  <si>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</si>
  <si>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</si>
  <si>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</si>
  <si>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</si>
  <si>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</si>
  <si>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</si>
  <si>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</si>
  <si>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</si>
  <si>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</si>
  <si>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</si>
  <si>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</si>
  <si>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</si>
  <si>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</si>
  <si>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</si>
  <si>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</si>
  <si>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</si>
  <si>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</si>
  <si>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</si>
  <si>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</si>
  <si>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</si>
  <si>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</si>
  <si>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</si>
  <si>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</si>
  <si>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</si>
  <si>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</si>
  <si>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</si>
  <si>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</si>
  <si>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</si>
  <si>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</si>
  <si>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</si>
  <si>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</si>
  <si>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</si>
  <si>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</si>
  <si>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</si>
  <si>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</si>
  <si>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</si>
  <si>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</si>
  <si>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</si>
  <si>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</si>
  <si>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</si>
  <si>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</si>
  <si>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</si>
  <si>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</si>
  <si>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</si>
  <si>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</si>
  <si>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</si>
  <si>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</si>
  <si>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</si>
  <si>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</si>
  <si>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</si>
  <si>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</si>
  <si>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</si>
  <si>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</si>
  <si>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</si>
  <si>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</si>
  <si>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</si>
  <si>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</si>
  <si>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</si>
  <si>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</si>
  <si>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</si>
  <si>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</si>
  <si>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</si>
  <si>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</si>
  <si>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</si>
  <si>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</si>
  <si>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</si>
  <si>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</si>
  <si>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</si>
  <si>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</si>
  <si>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</si>
  <si>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</si>
  <si>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</si>
  <si>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</si>
  <si>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</si>
  <si>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</si>
  <si>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</si>
  <si>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</si>
  <si>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</si>
  <si>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</si>
  <si>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</si>
  <si>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</si>
  <si>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</si>
  <si>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</si>
  <si>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</si>
  <si>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</si>
  <si>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</si>
  <si>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</si>
  <si>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</si>
  <si>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</si>
  <si>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</si>
  <si>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</si>
  <si>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</si>
  <si>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</si>
  <si>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</si>
  <si>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</si>
  <si>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</si>
  <si>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</si>
  <si>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</si>
  <si>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</si>
  <si>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</si>
  <si>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</si>
  <si>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</si>
  <si>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</si>
  <si>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</si>
  <si>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</si>
  <si>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</si>
  <si>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</si>
  <si>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</si>
  <si>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</si>
  <si>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</si>
  <si>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</si>
  <si>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</si>
  <si>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</si>
  <si>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</si>
  <si>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</si>
  <si>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</si>
  <si>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</si>
  <si>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</si>
  <si>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</si>
  <si>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</si>
  <si>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</si>
  <si>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</si>
  <si>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</si>
  <si>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</si>
  <si>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</si>
  <si>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</si>
  <si>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</si>
  <si>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</si>
  <si>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</si>
  <si>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</si>
  <si>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</si>
  <si>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</si>
  <si>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</si>
  <si>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</si>
  <si>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</si>
  <si>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</si>
  <si>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</si>
  <si>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</si>
  <si>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</si>
  <si>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</si>
  <si>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</si>
  <si>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</si>
  <si>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</si>
  <si>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</si>
  <si>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</si>
  <si>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</si>
  <si>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</si>
  <si>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</si>
  <si>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</si>
  <si>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</si>
  <si>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</si>
  <si>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</si>
  <si>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</si>
  <si>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</si>
  <si>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</si>
  <si>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</si>
  <si>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</si>
  <si>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</si>
  <si>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</si>
  <si>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</si>
  <si>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</si>
  <si>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</si>
  <si>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</si>
  <si>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</si>
  <si>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</si>
  <si>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</si>
  <si>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</si>
  <si>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</si>
  <si>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</si>
  <si>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</si>
  <si>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</si>
  <si>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</si>
  <si>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</si>
  <si>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</si>
  <si>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</si>
  <si>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</si>
  <si>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</si>
  <si>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</si>
  <si>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</si>
  <si>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</si>
  <si>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</si>
  <si>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</si>
  <si>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</si>
  <si>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</si>
  <si>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</si>
  <si>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</si>
  <si>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</si>
  <si>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</si>
  <si>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</si>
  <si>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</si>
  <si>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</si>
  <si>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</si>
  <si>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</si>
  <si>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</si>
  <si>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</si>
  <si>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</si>
  <si>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</si>
  <si>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</si>
  <si>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</si>
  <si>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</si>
  <si>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</si>
  <si>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</si>
  <si>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</si>
  <si>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</si>
  <si>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</si>
  <si>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</si>
  <si>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</si>
  <si>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</si>
  <si>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</si>
  <si>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</si>
  <si>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</si>
  <si>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</si>
  <si>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</si>
  <si>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</si>
  <si>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</si>
  <si>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</si>
  <si>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</si>
  <si>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</si>
  <si>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</si>
  <si>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</si>
  <si>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</si>
  <si>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</si>
  <si>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</si>
  <si>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</si>
  <si>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</si>
  <si>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</si>
  <si>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</si>
  <si>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</si>
  <si>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</si>
  <si>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</si>
  <si>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</si>
  <si>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</si>
  <si>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</si>
  <si>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</si>
  <si>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</si>
  <si>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</si>
  <si>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</si>
  <si>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</si>
  <si>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</si>
  <si>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</si>
  <si>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</si>
  <si>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</si>
  <si>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</si>
  <si>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</si>
  <si>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</si>
  <si>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</si>
  <si>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</si>
  <si>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</si>
  <si>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</si>
  <si>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</si>
  <si>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</si>
  <si>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</si>
  <si>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</si>
  <si>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</si>
  <si>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</si>
  <si>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</si>
  <si>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</si>
  <si>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</si>
  <si>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</si>
  <si>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</si>
  <si>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</si>
  <si>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</si>
  <si>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</si>
  <si>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</si>
  <si>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</si>
  <si>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</si>
  <si>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</si>
  <si>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</si>
  <si>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</si>
  <si>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</si>
  <si>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</si>
  <si>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</si>
  <si>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</si>
  <si>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</si>
  <si>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</si>
  <si>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</si>
  <si>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</si>
  <si>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</si>
  <si>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</si>
  <si>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</si>
  <si>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</si>
  <si>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</si>
  <si>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</si>
  <si>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</si>
  <si>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</si>
  <si>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</si>
  <si>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</si>
  <si>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</si>
  <si>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</si>
  <si>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</si>
  <si>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</si>
  <si>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</si>
  <si>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</si>
  <si>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</si>
  <si>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</si>
  <si>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</si>
  <si>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</si>
  <si>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</si>
  <si>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</si>
  <si>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</si>
  <si>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</si>
  <si>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</si>
  <si>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</si>
  <si>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</si>
  <si>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</si>
  <si>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</si>
  <si>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</si>
  <si>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</si>
  <si>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</si>
  <si>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</si>
  <si>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</si>
  <si>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</si>
  <si>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</si>
  <si>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</si>
  <si>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</si>
  <si>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</si>
  <si>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</si>
  <si>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</si>
  <si>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</si>
  <si>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</si>
  <si>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</si>
  <si>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</si>
  <si>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</si>
  <si>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</si>
  <si>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</si>
  <si>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</si>
  <si>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</si>
  <si>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</si>
  <si>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</si>
  <si>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</si>
  <si>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</si>
  <si>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</si>
  <si>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</si>
  <si>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</si>
  <si>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</si>
  <si>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</si>
  <si>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</si>
  <si>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</si>
  <si>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</si>
  <si>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</si>
  <si>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</si>
  <si>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</si>
  <si>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</si>
  <si>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</si>
  <si>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</si>
  <si>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</si>
  <si>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</si>
  <si>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</si>
  <si>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</si>
  <si>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</si>
  <si>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</si>
  <si>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</si>
  <si>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</si>
  <si>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</si>
  <si>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</si>
  <si>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</si>
  <si>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</si>
  <si>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</si>
  <si>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</si>
  <si>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</si>
  <si>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</si>
  <si>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</si>
  <si>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</si>
  <si>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</si>
  <si>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</si>
  <si>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</si>
  <si>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</si>
  <si>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</si>
  <si>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</si>
  <si>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</si>
  <si>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</si>
  <si>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</si>
  <si>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</si>
  <si>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</si>
  <si>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</si>
  <si>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</si>
  <si>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</si>
  <si>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</si>
  <si>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</si>
  <si>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</si>
  <si>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</si>
  <si>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</si>
  <si>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</si>
  <si>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</si>
  <si>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</si>
  <si>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</si>
  <si>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</si>
  <si>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</si>
  <si>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</si>
  <si>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</si>
  <si>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</si>
  <si>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</si>
  <si>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</si>
  <si>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</si>
  <si>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</si>
  <si>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</si>
  <si>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</si>
  <si>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</si>
  <si>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</si>
  <si>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</si>
  <si>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</si>
  <si>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</si>
  <si>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</si>
  <si>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</si>
  <si>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</si>
  <si>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</si>
  <si>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</si>
  <si>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</si>
  <si>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</si>
  <si>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</si>
  <si>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</si>
  <si>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</si>
  <si>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</si>
  <si>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</si>
  <si>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</si>
  <si>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</si>
  <si>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</si>
  <si>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</si>
  <si>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</si>
  <si>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</si>
  <si>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</si>
  <si>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</si>
  <si>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</si>
  <si>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</si>
  <si>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</si>
  <si>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</si>
  <si>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</si>
  <si>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</si>
  <si>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</si>
  <si>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</si>
  <si>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</si>
  <si>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</si>
  <si>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</si>
  <si>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</si>
  <si>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</si>
  <si>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</si>
  <si>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</si>
  <si>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</si>
  <si>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</si>
  <si>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</si>
  <si>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</si>
  <si>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</si>
  <si>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</si>
  <si>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</si>
  <si>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</si>
  <si>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</si>
  <si>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</si>
  <si>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</si>
  <si>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</si>
  <si>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</si>
  <si>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</si>
  <si>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</si>
  <si>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</si>
  <si>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</si>
  <si>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</si>
  <si>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</si>
  <si>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</si>
  <si>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</si>
  <si>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</si>
  <si>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</si>
  <si>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</si>
  <si>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</si>
  <si>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</si>
  <si>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</si>
  <si>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</si>
  <si>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</si>
  <si>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</si>
  <si>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</si>
  <si>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</si>
  <si>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</si>
  <si>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</si>
  <si>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</si>
  <si>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</si>
  <si>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</si>
  <si>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</si>
  <si>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</si>
  <si>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</si>
  <si>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</si>
  <si>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</si>
  <si>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</si>
  <si>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</si>
  <si>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</si>
  <si>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</si>
  <si>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</si>
  <si>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</si>
  <si>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</si>
  <si>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</si>
  <si>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</si>
  <si>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</si>
  <si>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</si>
  <si>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</si>
  <si>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</si>
  <si>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</si>
  <si>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</si>
  <si>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</si>
  <si>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</si>
  <si>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</si>
  <si>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</si>
  <si>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</si>
  <si>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</si>
  <si>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</si>
  <si>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</si>
  <si>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</si>
  <si>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</si>
  <si>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</si>
  <si>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</si>
  <si>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</si>
  <si>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</si>
  <si>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</si>
  <si>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</si>
  <si>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</si>
  <si>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</si>
  <si>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</si>
  <si>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</si>
  <si>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</si>
  <si>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</si>
  <si>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</si>
  <si>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</si>
  <si>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</si>
  <si>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</si>
  <si>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</si>
  <si>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</si>
  <si>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</si>
  <si>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</si>
  <si>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</si>
  <si>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</si>
  <si>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</si>
  <si>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</si>
  <si>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</si>
  <si>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</si>
  <si>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</si>
  <si>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</si>
  <si>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</si>
  <si>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</si>
  <si>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</si>
  <si>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</si>
  <si>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</si>
  <si>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</si>
  <si>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</si>
  <si>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</si>
  <si>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</si>
  <si>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</si>
  <si>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</si>
  <si>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</si>
  <si>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</si>
  <si>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</si>
  <si>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</si>
  <si>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</si>
  <si>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</si>
  <si>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</si>
  <si>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</si>
  <si>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</si>
  <si>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</si>
  <si>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</si>
  <si>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</si>
  <si>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</si>
  <si>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</si>
  <si>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</si>
  <si>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</si>
  <si>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</si>
  <si>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</si>
  <si>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</si>
  <si>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</si>
  <si>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</si>
  <si>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</si>
  <si>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</si>
  <si>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</si>
  <si>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</si>
  <si>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</si>
  <si>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</si>
  <si>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</si>
  <si>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</si>
  <si>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</si>
  <si>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</si>
  <si>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</si>
  <si>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</si>
  <si>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</si>
  <si>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</si>
  <si>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</si>
  <si>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</si>
  <si>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</si>
  <si>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</si>
  <si>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</si>
  <si>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</si>
  <si>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</si>
  <si>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</si>
  <si>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</si>
  <si>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</si>
  <si>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</si>
  <si>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</si>
  <si>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</si>
  <si>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</si>
  <si>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</si>
  <si>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</si>
  <si>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</si>
  <si>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</si>
  <si>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</si>
  <si>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</si>
  <si>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</si>
  <si>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</si>
  <si>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</si>
  <si>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</si>
  <si>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</si>
  <si>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</si>
  <si>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</si>
  <si>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</si>
  <si>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</si>
  <si>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</si>
  <si>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</si>
  <si>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</si>
  <si>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</si>
  <si>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</si>
  <si>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</si>
  <si>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</si>
  <si>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</si>
  <si>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</si>
  <si>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</si>
  <si>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</si>
  <si>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</si>
  <si>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</si>
  <si>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</si>
  <si>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</si>
  <si>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</si>
  <si>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</si>
  <si>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</si>
  <si>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</si>
  <si>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</si>
  <si>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</si>
  <si>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</si>
  <si>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</si>
  <si>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</si>
  <si>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</si>
  <si>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</si>
  <si>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</si>
  <si>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</si>
  <si>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</si>
  <si>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</si>
  <si>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</si>
  <si>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</si>
  <si>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</si>
  <si>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</si>
  <si>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</si>
  <si>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</si>
  <si>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</si>
  <si>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</si>
  <si>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</si>
  <si>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</si>
  <si>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</si>
  <si>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</si>
  <si>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</si>
  <si>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</si>
  <si>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</si>
  <si>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</si>
  <si>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</si>
  <si>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</si>
  <si>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</si>
  <si>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</si>
  <si>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</si>
  <si>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</si>
  <si>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</si>
  <si>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</si>
  <si>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</si>
  <si>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</si>
  <si>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</si>
  <si>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</si>
  <si>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</si>
  <si>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</si>
  <si>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</si>
  <si>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</si>
  <si>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</si>
  <si>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</si>
  <si>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</si>
  <si>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</si>
  <si>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</si>
  <si>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</si>
  <si>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</si>
  <si>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</si>
  <si>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</si>
  <si>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</si>
  <si>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</si>
  <si>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</si>
  <si>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</si>
  <si>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</si>
  <si>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</si>
  <si>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</si>
  <si>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</si>
  <si>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</si>
  <si>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</si>
  <si>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</si>
  <si>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</si>
  <si>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</si>
  <si>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</si>
  <si>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</si>
  <si>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</si>
  <si>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</si>
  <si>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</si>
  <si>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</si>
  <si>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</si>
  <si>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</si>
  <si>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</si>
  <si>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</si>
  <si>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</si>
  <si>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</si>
  <si>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</si>
  <si>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</si>
  <si>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</si>
  <si>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</si>
  <si>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</si>
  <si>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</si>
  <si>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</si>
  <si>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</si>
  <si>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</si>
  <si>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</si>
  <si>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</si>
  <si>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</si>
  <si>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</si>
  <si>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</si>
  <si>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</si>
  <si>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</si>
  <si>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</si>
  <si>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</si>
  <si>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</si>
  <si>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</si>
  <si>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</si>
  <si>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</si>
  <si>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</si>
  <si>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</si>
  <si>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</si>
  <si>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</si>
  <si>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</si>
  <si>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</si>
  <si>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</si>
  <si>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</si>
  <si>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</si>
  <si>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</si>
  <si>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</si>
  <si>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</si>
  <si>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</si>
  <si>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</si>
  <si>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</si>
  <si>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</si>
  <si>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</si>
  <si>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</si>
  <si>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</si>
  <si>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</si>
  <si>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</si>
  <si>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</si>
  <si>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</si>
  <si>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</si>
  <si>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</si>
  <si>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</si>
  <si>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</si>
  <si>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</si>
  <si>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</si>
  <si>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</si>
  <si>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</si>
  <si>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</si>
  <si>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</si>
  <si>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</si>
  <si>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</si>
  <si>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</si>
  <si>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</si>
  <si>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</si>
  <si>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</si>
  <si>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</si>
  <si>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</si>
  <si>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</si>
  <si>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</si>
  <si>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</si>
  <si>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</si>
  <si>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</si>
  <si>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</si>
  <si>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</si>
  <si>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</si>
  <si>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</si>
  <si>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</si>
  <si>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</si>
  <si>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</si>
  <si>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</si>
  <si>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</si>
  <si>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</si>
  <si>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</si>
  <si>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</si>
  <si>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</si>
  <si>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</si>
  <si>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</si>
  <si>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</si>
  <si>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</si>
  <si>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</si>
  <si>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</si>
  <si>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</si>
  <si>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</si>
  <si>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</si>
  <si>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</si>
  <si>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</si>
  <si>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</si>
  <si>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</si>
  <si>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</si>
  <si>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</si>
  <si>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</si>
  <si>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</si>
  <si>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</si>
  <si>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</si>
  <si>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</si>
  <si>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</si>
  <si>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</si>
  <si>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</si>
  <si>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</si>
  <si>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</si>
  <si>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</si>
  <si>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</si>
  <si>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</si>
  <si>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</si>
  <si>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</si>
  <si>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</si>
  <si>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</si>
  <si>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</si>
  <si>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</si>
  <si>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</si>
  <si>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</si>
  <si>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</si>
  <si>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</si>
  <si>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</si>
  <si>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</si>
  <si>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</si>
  <si>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</si>
  <si>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</si>
  <si>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</si>
  <si>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</si>
  <si>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</si>
  <si>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</si>
  <si>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</si>
  <si>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</si>
  <si>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</si>
  <si>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</si>
  <si>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</si>
  <si>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</si>
  <si>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</si>
  <si>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</si>
  <si>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</si>
  <si>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</si>
  <si>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</si>
  <si>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</si>
  <si>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</si>
  <si>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</si>
  <si>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</si>
  <si>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</si>
  <si>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</si>
  <si>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</si>
  <si>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</si>
  <si>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</si>
  <si>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</si>
  <si>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</si>
  <si>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</si>
  <si>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</si>
  <si>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</si>
  <si>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</si>
  <si>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</si>
  <si>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</si>
  <si>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</si>
  <si>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</si>
  <si>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</si>
  <si>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</si>
  <si>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</si>
  <si>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</si>
  <si>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</si>
  <si>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</si>
  <si>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</si>
  <si>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</si>
  <si>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</si>
  <si>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</si>
  <si>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</si>
  <si>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</si>
  <si>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</si>
  <si>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</si>
  <si>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</si>
  <si>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</si>
  <si>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</si>
  <si>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</si>
  <si>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</si>
  <si>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</si>
  <si>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</si>
  <si>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</si>
  <si>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</si>
  <si>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</si>
  <si>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</si>
  <si>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</si>
  <si>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</si>
  <si>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</si>
  <si>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</si>
  <si>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</si>
  <si>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</si>
  <si>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</si>
  <si>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</si>
  <si>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</si>
  <si>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</si>
  <si>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</si>
  <si>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</si>
  <si>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</si>
  <si>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</si>
  <si>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</si>
  <si>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</si>
  <si>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</si>
  <si>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</si>
  <si>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</si>
  <si>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</si>
  <si>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</si>
  <si>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</si>
  <si>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</si>
  <si>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</si>
  <si>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</si>
  <si>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</si>
  <si>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</si>
  <si>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</si>
  <si>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</si>
  <si>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</si>
  <si>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</si>
  <si>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</si>
  <si>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</si>
  <si>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</si>
  <si>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</si>
  <si>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</si>
  <si>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</si>
  <si>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</si>
  <si>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</si>
  <si>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</si>
  <si>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</si>
  <si>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</si>
  <si>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</si>
  <si>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</si>
  <si>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</si>
  <si>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</si>
  <si>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</si>
  <si>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</si>
  <si>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</si>
  <si>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</si>
  <si>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</si>
  <si>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</si>
  <si>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</si>
  <si>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</si>
  <si>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</si>
  <si>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</si>
  <si>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</si>
  <si>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</si>
  <si>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</si>
  <si>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</si>
  <si>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</si>
  <si>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</si>
  <si>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</si>
  <si>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</si>
  <si>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</si>
  <si>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</si>
  <si>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</si>
  <si>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</si>
  <si>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</si>
  <si>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</si>
  <si>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</si>
  <si>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</si>
  <si>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</si>
  <si>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</si>
  <si>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</si>
  <si>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</si>
  <si>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</si>
  <si>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</si>
  <si>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</si>
  <si>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</si>
  <si>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</si>
  <si>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</si>
  <si>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</si>
  <si>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</si>
  <si>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</si>
  <si>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</si>
  <si>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</si>
  <si>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</si>
  <si>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</si>
  <si>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</si>
  <si>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</si>
  <si>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</si>
  <si>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</si>
  <si>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</si>
  <si>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</si>
  <si>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</si>
  <si>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</si>
  <si>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</si>
  <si>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</si>
  <si>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</si>
  <si>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</si>
  <si>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</si>
  <si>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</si>
  <si>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</si>
  <si>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</si>
  <si>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</si>
  <si>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</si>
  <si>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</si>
  <si>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</si>
  <si>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</si>
  <si>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</si>
  <si>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</si>
  <si>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</si>
  <si>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</si>
  <si>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</si>
  <si>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</si>
  <si>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</si>
  <si>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</si>
  <si>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</si>
  <si>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</si>
  <si>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</si>
  <si>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</si>
  <si>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</si>
  <si>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</si>
  <si>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</si>
  <si>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</si>
  <si>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</si>
  <si>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</si>
  <si>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</si>
  <si>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</si>
  <si>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</si>
  <si>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</si>
  <si>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</si>
  <si>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</si>
  <si>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</si>
  <si>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</si>
  <si>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</si>
  <si>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</si>
  <si>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</si>
  <si>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</si>
  <si>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</si>
  <si>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</si>
  <si>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</si>
  <si>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</si>
  <si>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</si>
  <si>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</si>
  <si>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</si>
  <si>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</si>
  <si>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</si>
  <si>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</si>
  <si>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</si>
  <si>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</si>
  <si>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</si>
  <si>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</si>
  <si>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</si>
  <si>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</si>
  <si>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</si>
  <si>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</si>
  <si>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</si>
  <si>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</si>
  <si>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</si>
  <si>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</si>
  <si>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</si>
  <si>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</si>
  <si>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</si>
  <si>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</si>
  <si>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</si>
  <si>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</si>
  <si>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</si>
  <si>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</si>
  <si>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</si>
  <si>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</si>
  <si>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</si>
  <si>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</si>
  <si>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</si>
  <si>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</si>
  <si>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</si>
  <si>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</si>
  <si>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</si>
  <si>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</si>
  <si>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</si>
  <si>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</si>
  <si>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</si>
  <si>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</si>
  <si>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</si>
  <si>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</si>
  <si>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</si>
  <si>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</si>
  <si>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</si>
  <si>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</si>
  <si>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</si>
  <si>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</si>
  <si>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</si>
  <si>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</si>
  <si>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</si>
  <si>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</si>
  <si>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</si>
  <si>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</si>
  <si>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</si>
  <si>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</si>
  <si>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</si>
  <si>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</si>
  <si>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</si>
  <si>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</si>
  <si>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</si>
  <si>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</si>
  <si>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</si>
  <si>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</si>
  <si>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</si>
  <si>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</si>
  <si>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</si>
  <si>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</si>
  <si>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</si>
  <si>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</si>
  <si>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</si>
  <si>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</si>
  <si>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</si>
  <si>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</si>
  <si>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</si>
  <si>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</si>
  <si>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</si>
  <si>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</si>
  <si>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</si>
  <si>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</si>
  <si>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</si>
  <si>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</si>
  <si>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</si>
  <si>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</si>
  <si>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</si>
  <si>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</si>
  <si>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</si>
  <si>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</si>
  <si>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</si>
  <si>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</si>
  <si>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</si>
  <si>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</si>
  <si>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</si>
  <si>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</si>
  <si>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</si>
  <si>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</si>
  <si>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</si>
  <si>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</si>
  <si>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</si>
  <si>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</si>
  <si>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</si>
  <si>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</si>
  <si>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</si>
  <si>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</si>
  <si>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</si>
  <si>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</si>
  <si>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</si>
  <si>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</si>
  <si>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</si>
  <si>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</si>
  <si>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</si>
  <si>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</si>
  <si>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</si>
  <si>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</si>
  <si>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</si>
  <si>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</si>
  <si>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</si>
  <si>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</si>
  <si>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</si>
  <si>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</si>
  <si>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</si>
  <si>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</si>
  <si>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</si>
  <si>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</si>
  <si>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</si>
  <si>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</si>
  <si>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</si>
  <si>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</si>
  <si>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</si>
  <si>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</si>
  <si>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</si>
  <si>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</si>
  <si>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</si>
  <si>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</si>
  <si>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</si>
  <si>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</si>
  <si>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</si>
  <si>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</si>
  <si>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</si>
  <si>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</si>
  <si>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</si>
  <si>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</si>
  <si>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</si>
  <si>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</si>
  <si>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</si>
  <si>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</si>
  <si>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</si>
  <si>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</si>
  <si>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</si>
  <si>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</si>
  <si>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</si>
  <si>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</si>
  <si>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</si>
  <si>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</si>
  <si>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</si>
  <si>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</si>
  <si>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</si>
  <si>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</si>
  <si>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</si>
  <si>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</si>
  <si>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</si>
  <si>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</si>
  <si>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</si>
  <si>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</si>
  <si>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</si>
  <si>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</si>
  <si>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</si>
  <si>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</si>
  <si>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</si>
  <si>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</si>
  <si>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</si>
  <si>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</si>
  <si>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</si>
  <si>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</si>
  <si>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</si>
  <si>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</si>
  <si>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</si>
  <si>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</si>
  <si>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</si>
  <si>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</si>
  <si>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</si>
  <si>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</si>
  <si>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</si>
  <si>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</si>
  <si>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</si>
  <si>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</si>
  <si>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</si>
  <si>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</si>
  <si>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</si>
  <si>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</si>
  <si>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</si>
  <si>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</si>
  <si>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</si>
  <si>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</si>
  <si>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</si>
  <si>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</si>
  <si>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</si>
  <si>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</si>
  <si>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</si>
  <si>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</si>
  <si>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</si>
  <si>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</si>
  <si>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</si>
  <si>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</si>
  <si>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</si>
  <si>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</si>
  <si>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</si>
  <si>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</si>
  <si>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</si>
  <si>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</si>
  <si>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</si>
  <si>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</si>
  <si>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</si>
  <si>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</si>
  <si>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</si>
  <si>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</si>
  <si>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</si>
  <si>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</si>
  <si>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</si>
  <si>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</si>
  <si>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</si>
  <si>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</si>
  <si>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</si>
  <si>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</si>
  <si>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</si>
  <si>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</si>
  <si>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</si>
  <si>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</si>
  <si>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</si>
  <si>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</si>
  <si>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</si>
  <si>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</si>
  <si>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</si>
  <si>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</si>
  <si>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</si>
  <si>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</si>
  <si>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</si>
  <si>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</si>
  <si>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</si>
  <si>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</si>
  <si>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</si>
  <si>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</si>
  <si>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</si>
  <si>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</si>
  <si>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</si>
  <si>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</si>
  <si>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</si>
  <si>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</si>
  <si>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</si>
  <si>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</si>
  <si>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</si>
  <si>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</si>
  <si>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</si>
  <si>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</si>
  <si>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</si>
  <si>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</si>
  <si>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</si>
  <si>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</si>
  <si>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</si>
  <si>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</si>
  <si>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</si>
  <si>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</si>
  <si>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</si>
  <si>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</si>
  <si>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</si>
  <si>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</si>
  <si>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</si>
  <si>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</si>
  <si>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</si>
  <si>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</si>
  <si>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</si>
  <si>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</si>
  <si>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</si>
  <si>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</si>
  <si>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</si>
  <si>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</si>
  <si>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</si>
  <si>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</si>
  <si>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</si>
  <si>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</si>
  <si>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</si>
  <si>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</si>
  <si>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</si>
  <si>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</si>
  <si>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</si>
  <si>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</si>
  <si>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</si>
  <si>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</si>
  <si>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</si>
  <si>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</si>
  <si>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</si>
  <si>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</si>
  <si>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</si>
  <si>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</si>
  <si>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</si>
  <si>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</si>
  <si>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</si>
  <si>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</si>
  <si>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</si>
  <si>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</si>
  <si>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</si>
  <si>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</si>
  <si>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</si>
  <si>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</si>
  <si>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</si>
  <si>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</si>
  <si>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</si>
  <si>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</si>
  <si>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</si>
  <si>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</si>
  <si>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</si>
  <si>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</si>
  <si>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</si>
  <si>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</si>
  <si>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</si>
  <si>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</si>
  <si>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</si>
  <si>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</si>
  <si>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</si>
  <si>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</si>
  <si>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</si>
  <si>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</si>
  <si>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</si>
  <si>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</si>
  <si>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</si>
  <si>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</si>
  <si>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</si>
  <si>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</si>
  <si>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</si>
  <si>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</si>
  <si>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</si>
  <si>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</si>
  <si>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</si>
  <si>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</si>
  <si>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</si>
  <si>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</si>
  <si>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</si>
  <si>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</si>
  <si>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</si>
  <si>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</si>
  <si>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</si>
  <si>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</si>
  <si>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</si>
  <si>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</si>
  <si>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</si>
  <si>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</si>
  <si>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</si>
  <si>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</si>
  <si>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</si>
  <si>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</si>
  <si>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</si>
  <si>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</si>
  <si>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</si>
  <si>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</si>
  <si>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</si>
  <si>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</si>
  <si>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</si>
  <si>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</si>
  <si>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</si>
  <si>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</si>
  <si>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</si>
  <si>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</si>
  <si>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</si>
  <si>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</si>
  <si>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</si>
  <si>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</si>
  <si>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</si>
  <si>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</si>
  <si>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</si>
  <si>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</si>
  <si>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</si>
  <si>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</si>
  <si>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</si>
  <si>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</si>
  <si>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</si>
  <si>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</si>
  <si>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</si>
  <si>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</si>
  <si>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</si>
  <si>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</si>
  <si>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</si>
  <si>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</si>
  <si>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</si>
  <si>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</si>
  <si>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</si>
  <si>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</si>
  <si>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</si>
  <si>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</si>
  <si>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</si>
  <si>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</si>
  <si>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</si>
  <si>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</si>
  <si>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</si>
  <si>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</si>
  <si>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</si>
  <si>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</si>
  <si>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</si>
  <si>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</si>
  <si>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</si>
  <si>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</si>
  <si>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</si>
  <si>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</si>
  <si>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</si>
  <si>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</si>
  <si>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</si>
  <si>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</si>
  <si>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</si>
  <si>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</si>
  <si>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</si>
  <si>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</si>
  <si>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</si>
  <si>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</si>
  <si>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</si>
  <si>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</si>
  <si>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</si>
  <si>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</si>
  <si>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</si>
  <si>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</si>
  <si>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</si>
  <si>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</si>
  <si>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</si>
  <si>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</si>
  <si>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</si>
  <si>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</si>
  <si>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</si>
  <si>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</si>
  <si>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</si>
  <si>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</si>
  <si>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</si>
  <si>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</si>
  <si>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</si>
  <si>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</si>
  <si>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</si>
  <si>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</si>
  <si>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</si>
  <si>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</si>
  <si>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</si>
  <si>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</si>
  <si>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</si>
  <si>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</si>
  <si>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</si>
  <si>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</si>
  <si>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</si>
  <si>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</si>
  <si>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</si>
  <si>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</si>
  <si>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</si>
  <si>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</si>
  <si>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</si>
  <si>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</si>
  <si>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</si>
  <si>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</si>
  <si>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</si>
  <si>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</si>
  <si>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</si>
  <si>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</si>
  <si>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</si>
  <si>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</si>
  <si>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</si>
  <si>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</si>
  <si>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</si>
  <si>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</si>
  <si>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</si>
  <si>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</si>
  <si>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</si>
  <si>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</si>
  <si>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</si>
  <si>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</si>
  <si>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</si>
  <si>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</si>
  <si>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</si>
  <si>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</si>
  <si>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</si>
  <si>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</si>
  <si>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</si>
  <si>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</si>
  <si>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</si>
  <si>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</si>
  <si>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</si>
  <si>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</si>
  <si>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</si>
  <si>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</si>
  <si>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</si>
  <si>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</si>
  <si>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</si>
  <si>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</si>
  <si>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</si>
  <si>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</si>
  <si>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</si>
  <si>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</si>
  <si>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</si>
  <si>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</si>
  <si>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</si>
  <si>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</si>
  <si>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</si>
  <si>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</si>
  <si>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</si>
  <si>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</si>
  <si>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</si>
  <si>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</si>
  <si>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</si>
  <si>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</si>
  <si>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</si>
  <si>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</si>
  <si>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</si>
  <si>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</si>
  <si>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</si>
  <si>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</si>
  <si>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</si>
  <si>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</si>
  <si>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</si>
  <si>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</si>
  <si>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</si>
  <si>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</si>
  <si>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</si>
  <si>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</si>
  <si>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</si>
  <si>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</si>
  <si>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</si>
  <si>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</si>
  <si>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</si>
  <si>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</si>
  <si>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</si>
  <si>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</si>
  <si>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</si>
  <si>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</si>
  <si>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</si>
  <si>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</si>
  <si>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</si>
  <si>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</si>
  <si>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</si>
  <si>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</si>
  <si>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</si>
  <si>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</si>
  <si>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</si>
  <si>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</si>
  <si>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</si>
  <si>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</si>
  <si>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</si>
  <si>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</si>
  <si>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</si>
  <si>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</si>
  <si>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</si>
  <si>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</si>
  <si>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</si>
  <si>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</si>
  <si>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</si>
  <si>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</si>
  <si>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</si>
  <si>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</si>
  <si>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</si>
  <si>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</si>
  <si>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</si>
  <si>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</si>
  <si>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</si>
  <si>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</si>
  <si>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</si>
  <si>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</si>
  <si>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</si>
  <si>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</si>
  <si>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</si>
  <si>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</si>
  <si>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</si>
  <si>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</si>
  <si>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</si>
  <si>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</si>
  <si>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</si>
  <si>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</si>
  <si>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</si>
  <si>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</si>
  <si>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</si>
  <si>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</si>
  <si>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</si>
  <si>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</si>
  <si>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</si>
  <si>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</si>
  <si>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</si>
  <si>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</si>
  <si>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</si>
  <si>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</si>
  <si>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</si>
  <si>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</si>
  <si>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</si>
  <si>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</si>
  <si>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</si>
  <si>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</si>
  <si>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</si>
  <si>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</si>
  <si>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</si>
  <si>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</si>
  <si>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</si>
  <si>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</si>
  <si>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</si>
  <si>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</si>
  <si>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</si>
  <si>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</si>
  <si>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</si>
  <si>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</si>
  <si>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</si>
  <si>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</si>
  <si>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</si>
  <si>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</si>
  <si>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</si>
  <si>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</si>
  <si>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</si>
  <si>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</si>
  <si>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</si>
  <si>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</si>
  <si>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</si>
  <si>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</si>
  <si>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</si>
  <si>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</si>
  <si>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</si>
  <si>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</si>
  <si>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</si>
  <si>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</si>
  <si>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</si>
  <si>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</si>
  <si>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</si>
  <si>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</si>
  <si>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</si>
  <si>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</si>
  <si>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</si>
  <si>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</si>
  <si>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</si>
  <si>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</si>
  <si>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</si>
  <si>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</si>
  <si>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</si>
  <si>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</si>
  <si>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</si>
  <si>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</si>
  <si>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</si>
  <si>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</si>
  <si>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</si>
  <si>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</si>
  <si>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</si>
  <si>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</si>
  <si>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</si>
  <si>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</si>
  <si>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</si>
  <si>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</si>
  <si>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</si>
  <si>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</si>
  <si>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</si>
  <si>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</si>
  <si>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</si>
  <si>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</si>
  <si>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</si>
  <si>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</si>
  <si>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</si>
  <si>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</si>
  <si>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</si>
  <si>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</si>
  <si>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</si>
  <si>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</si>
  <si>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</si>
  <si>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</si>
  <si>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</si>
  <si>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</si>
  <si>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</si>
  <si>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</si>
  <si>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</si>
  <si>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</si>
  <si>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</si>
  <si>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</si>
  <si>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</si>
  <si>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</si>
  <si>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</si>
  <si>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</si>
  <si>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</si>
  <si>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</si>
  <si>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</si>
  <si>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</si>
  <si>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</si>
  <si>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</si>
  <si>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</si>
  <si>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</si>
  <si>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</si>
  <si>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</si>
  <si>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</si>
  <si>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</si>
  <si>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</si>
  <si>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</si>
  <si>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</si>
  <si>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</si>
  <si>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</si>
  <si>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</si>
  <si>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</si>
  <si>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</si>
  <si>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</si>
  <si>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</si>
  <si>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</si>
  <si>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</si>
  <si>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</si>
  <si>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</si>
  <si>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</si>
  <si>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</si>
  <si>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</si>
  <si>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</si>
  <si>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</si>
  <si>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</si>
  <si>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</si>
  <si>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</si>
  <si>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</si>
  <si>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</si>
  <si>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</si>
  <si>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</si>
  <si>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</si>
  <si>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</si>
  <si>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</si>
  <si>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</si>
  <si>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</si>
  <si>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</si>
  <si>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</si>
  <si>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</si>
  <si>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</si>
  <si>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</si>
  <si>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</si>
  <si>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</si>
  <si>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</si>
  <si>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</si>
  <si>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</si>
  <si>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</si>
  <si>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</si>
  <si>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</si>
  <si>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</si>
  <si>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</si>
  <si>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</si>
  <si>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</si>
  <si>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</si>
  <si>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</si>
  <si>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</si>
  <si>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</si>
  <si>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</si>
  <si>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</si>
  <si>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</si>
  <si>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</si>
  <si>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</si>
  <si>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</si>
  <si>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</si>
  <si>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</si>
  <si>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</si>
  <si>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</si>
  <si>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</si>
  <si>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</si>
  <si>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</si>
  <si>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</si>
  <si>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</si>
  <si>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</si>
  <si>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</si>
  <si>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</si>
  <si>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</si>
  <si>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</si>
  <si>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</si>
  <si>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</si>
  <si>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</si>
  <si>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</si>
  <si>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</si>
  <si>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</si>
  <si>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</si>
  <si>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</si>
  <si>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</si>
  <si>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</si>
  <si>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</si>
  <si>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</si>
  <si>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</si>
  <si>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</si>
  <si>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</si>
  <si>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</si>
  <si>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</si>
  <si>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</si>
  <si>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</si>
  <si>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</si>
  <si>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</si>
  <si>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</si>
  <si>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</si>
  <si>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</si>
  <si>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</si>
  <si>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</si>
  <si>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</si>
  <si>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</si>
  <si>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</si>
  <si>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</si>
  <si>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</si>
  <si>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</si>
  <si>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</si>
  <si>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</si>
  <si>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</si>
  <si>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</si>
  <si>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</si>
  <si>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</si>
  <si>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</si>
  <si>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</si>
  <si>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</si>
  <si>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</si>
  <si>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</si>
  <si>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</si>
  <si>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</si>
  <si>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</si>
  <si>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</si>
  <si>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</si>
  <si>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</si>
  <si>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</si>
  <si>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</si>
  <si>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</si>
  <si>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</si>
  <si>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</si>
  <si>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</si>
  <si>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</si>
  <si>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</si>
  <si>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</si>
  <si>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</si>
  <si>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</si>
  <si>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</si>
  <si>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</si>
  <si>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</si>
  <si>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</si>
  <si>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</si>
  <si>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</si>
  <si>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</si>
  <si>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</si>
  <si>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</si>
  <si>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</si>
  <si>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</si>
  <si>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</si>
  <si>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</si>
  <si>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</si>
  <si>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</si>
  <si>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</si>
  <si>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</si>
  <si>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</si>
  <si>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</si>
  <si>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</si>
  <si>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</si>
  <si>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</si>
  <si>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</si>
  <si>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</si>
  <si>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</si>
  <si>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</si>
  <si>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</si>
  <si>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</si>
  <si>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</si>
  <si>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</si>
  <si>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</si>
  <si>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</si>
  <si>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</si>
  <si>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</si>
  <si>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</si>
  <si>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</si>
  <si>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</si>
  <si>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</si>
  <si>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</si>
  <si>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</si>
  <si>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</si>
  <si>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</si>
  <si>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</si>
  <si>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</si>
  <si>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</si>
  <si>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</si>
  <si>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</si>
  <si>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</si>
  <si>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</si>
  <si>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</si>
  <si>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</si>
  <si>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</si>
  <si>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</si>
  <si>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</si>
  <si>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</si>
  <si>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</si>
  <si>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</si>
  <si>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</si>
  <si>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</si>
  <si>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</si>
  <si>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</si>
  <si>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</si>
  <si>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</si>
  <si>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</si>
  <si>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</si>
  <si>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</si>
  <si>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</si>
  <si>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</si>
  <si>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</si>
  <si>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</si>
  <si>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</si>
  <si>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</si>
  <si>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</si>
  <si>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</si>
  <si>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</si>
  <si>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</si>
  <si>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</si>
  <si>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</si>
  <si>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</si>
  <si>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</si>
  <si>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</si>
  <si>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</si>
  <si>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</si>
  <si>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</si>
  <si>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</si>
  <si>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</si>
  <si>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</si>
  <si>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</si>
  <si>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</si>
  <si>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</si>
  <si>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</si>
  <si>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</si>
  <si>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</si>
  <si>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</si>
  <si>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</si>
  <si>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</si>
  <si>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</si>
  <si>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</si>
  <si>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</si>
  <si>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</si>
  <si>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</si>
  <si>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</si>
  <si>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</si>
  <si>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</si>
  <si>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</si>
  <si>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</si>
  <si>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</si>
  <si>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</si>
  <si>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</si>
  <si>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</si>
  <si>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</si>
  <si>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</si>
  <si>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</si>
  <si>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</si>
  <si>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</si>
  <si>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</si>
  <si>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</si>
  <si>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</si>
  <si>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</si>
  <si>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</si>
  <si>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</si>
  <si>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</si>
  <si>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</si>
  <si>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</si>
  <si>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</si>
  <si>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</si>
  <si>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</si>
  <si>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</si>
  <si>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</si>
  <si>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</si>
  <si>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</si>
  <si>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</si>
  <si>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</si>
  <si>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</si>
  <si>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</si>
  <si>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</si>
  <si>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</si>
  <si>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</si>
  <si>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</si>
  <si>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</si>
  <si>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</si>
  <si>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</si>
  <si>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</si>
  <si>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</si>
  <si>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</si>
  <si>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</si>
  <si>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</si>
  <si>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</si>
  <si>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</si>
  <si>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</si>
  <si>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</si>
  <si>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</si>
  <si>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</si>
  <si>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</si>
  <si>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</si>
  <si>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</si>
  <si>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</si>
  <si>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</si>
  <si>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</si>
  <si>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</si>
  <si>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</si>
  <si>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</si>
  <si>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</si>
  <si>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</si>
  <si>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</si>
  <si>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</si>
  <si>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</si>
  <si>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</si>
  <si>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</si>
  <si>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</si>
  <si>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</si>
  <si>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</si>
  <si>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</si>
  <si>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</si>
  <si>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</si>
  <si>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</si>
  <si>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</si>
  <si>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</si>
  <si>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</si>
  <si>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</si>
  <si>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</si>
  <si>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</si>
  <si>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</si>
  <si>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</si>
  <si>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</si>
  <si>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</si>
  <si>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</si>
  <si>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</si>
  <si>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</si>
  <si>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</si>
  <si>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</si>
  <si>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</si>
  <si>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</si>
  <si>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</si>
  <si>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</si>
  <si>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</si>
  <si>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</si>
  <si>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</si>
  <si>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</si>
  <si>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</si>
  <si>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</si>
  <si>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</si>
  <si>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</si>
  <si>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</si>
  <si>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</si>
  <si>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</si>
  <si>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</si>
  <si>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</si>
  <si>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</si>
  <si>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</si>
  <si>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</si>
  <si>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</si>
  <si>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</si>
  <si>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</si>
  <si>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</si>
  <si>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</si>
  <si>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</si>
  <si>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</si>
  <si>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</si>
  <si>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</si>
  <si>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</si>
  <si>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</si>
  <si>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</si>
  <si>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</si>
  <si>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</si>
  <si>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</si>
  <si>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</si>
  <si>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</si>
  <si>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</si>
  <si>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</si>
  <si>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</si>
  <si>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</si>
  <si>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</si>
  <si>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</si>
  <si>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</si>
  <si>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</si>
  <si>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</si>
  <si>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</si>
  <si>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</si>
  <si>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</si>
  <si>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</si>
  <si>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</si>
  <si>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</si>
  <si>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</si>
  <si>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</si>
  <si>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</si>
  <si>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</si>
  <si>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</si>
  <si>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</si>
  <si>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</si>
  <si>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</si>
  <si>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</si>
  <si>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</si>
  <si>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</si>
  <si>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</si>
  <si>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</si>
  <si>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</si>
  <si>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</si>
  <si>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</si>
  <si>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</si>
  <si>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</si>
  <si>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</si>
  <si>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</si>
  <si>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</si>
  <si>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</si>
  <si>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</si>
  <si>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</si>
  <si>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</si>
  <si>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</si>
  <si>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</si>
  <si>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</si>
  <si>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</si>
  <si>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</si>
  <si>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</si>
  <si>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</si>
  <si>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</si>
  <si>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</si>
  <si>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</si>
  <si>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</si>
  <si>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</si>
  <si>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</si>
  <si>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</si>
  <si>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</si>
  <si>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</si>
  <si>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</si>
  <si>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</si>
  <si>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</si>
  <si>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</si>
  <si>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</si>
  <si>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</si>
  <si>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</si>
  <si>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</si>
  <si>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</si>
  <si>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</si>
  <si>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</si>
  <si>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</si>
  <si>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</si>
  <si>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</si>
  <si>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</si>
  <si>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</si>
  <si>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</si>
  <si>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</si>
  <si>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</si>
  <si>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</si>
  <si>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</si>
  <si>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</si>
  <si>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</si>
  <si>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</si>
  <si>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</si>
  <si>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</si>
  <si>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</si>
  <si>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</si>
  <si>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</si>
  <si>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</si>
  <si>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</si>
  <si>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</si>
  <si>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</si>
  <si>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</si>
  <si>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</si>
  <si>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</si>
  <si>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</si>
  <si>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</si>
  <si>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</si>
  <si>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</si>
  <si>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</si>
  <si>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</si>
  <si>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</si>
  <si>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</si>
  <si>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</si>
  <si>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</si>
  <si>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</si>
  <si>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</si>
  <si>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</si>
  <si>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</si>
  <si>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</si>
  <si>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</si>
  <si>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</si>
  <si>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</si>
  <si>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</si>
  <si>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</si>
  <si>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</si>
  <si>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</si>
  <si>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</si>
  <si>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</si>
  <si>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</si>
  <si>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</si>
  <si>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</si>
  <si>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</si>
  <si>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</si>
  <si>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</si>
  <si>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</si>
  <si>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</si>
  <si>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</si>
  <si>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</si>
  <si>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</si>
  <si>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</si>
  <si>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</si>
  <si>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</si>
  <si>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</si>
  <si>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</si>
  <si>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</si>
  <si>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</si>
  <si>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</si>
  <si>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</si>
  <si>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</si>
  <si>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</si>
  <si>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</si>
  <si>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</si>
  <si>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</si>
  <si>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</si>
  <si>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</si>
  <si>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</si>
  <si>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</si>
  <si>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</si>
  <si>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</si>
  <si>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</si>
  <si>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</si>
  <si>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</si>
  <si>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</si>
  <si>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</si>
  <si>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</si>
  <si>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</si>
  <si>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</si>
  <si>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</si>
  <si>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</si>
  <si>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</si>
  <si>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</si>
  <si>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</si>
  <si>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</si>
  <si>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</si>
  <si>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</si>
  <si>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</si>
  <si>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</si>
  <si>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</si>
  <si>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</si>
  <si>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</si>
  <si>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</si>
  <si>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</si>
  <si>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</si>
  <si>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</si>
  <si>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</si>
  <si>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</si>
  <si>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</si>
  <si>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</si>
  <si>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</si>
  <si>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</si>
  <si>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</si>
  <si>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</si>
  <si>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</si>
  <si>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</si>
  <si>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</si>
  <si>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</si>
  <si>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</si>
  <si>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</si>
  <si>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</si>
  <si>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</si>
  <si>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</si>
  <si>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</si>
  <si>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</si>
  <si>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</si>
  <si>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</si>
  <si>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</si>
  <si>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</si>
  <si>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</si>
  <si>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</si>
  <si>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</si>
  <si>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</si>
  <si>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</si>
  <si>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</si>
  <si>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</si>
  <si>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</si>
  <si>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</si>
  <si>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</si>
  <si>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</si>
  <si>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</si>
  <si>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</si>
  <si>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</si>
  <si>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</si>
  <si>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</si>
  <si>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</si>
  <si>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</si>
  <si>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</si>
  <si>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</si>
  <si>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</si>
  <si>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</si>
  <si>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</si>
  <si>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</si>
  <si>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</si>
  <si>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</si>
  <si>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</si>
  <si>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</si>
  <si>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</si>
  <si>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</si>
  <si>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</si>
  <si>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</si>
  <si>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</si>
  <si>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</si>
  <si>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</si>
  <si>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</si>
  <si>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</si>
  <si>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</si>
  <si>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</si>
  <si>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</si>
  <si>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</si>
  <si>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</si>
  <si>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</si>
  <si>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</si>
  <si>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</si>
  <si>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</si>
  <si>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</si>
  <si>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</si>
  <si>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</si>
  <si>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</si>
  <si>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</si>
  <si>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</si>
  <si>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</si>
  <si>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</si>
  <si>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</si>
  <si>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</si>
  <si>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</si>
  <si>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</si>
  <si>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</si>
  <si>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</si>
  <si>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</si>
  <si>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</si>
  <si>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</si>
  <si>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</si>
  <si>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</si>
  <si>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</si>
  <si>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</si>
  <si>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</si>
  <si>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</si>
  <si>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</si>
  <si>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</si>
  <si>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</si>
  <si>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</si>
  <si>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</si>
  <si>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</si>
  <si>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</si>
  <si>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</si>
  <si>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</si>
  <si>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</si>
  <si>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</si>
  <si>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</si>
  <si>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</si>
  <si>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</si>
  <si>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</si>
  <si>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</si>
  <si>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</si>
  <si>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</si>
  <si>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</si>
  <si>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</si>
  <si>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</si>
  <si>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</si>
  <si>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</si>
  <si>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</si>
  <si>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</si>
  <si>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</si>
  <si>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</si>
  <si>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</si>
  <si>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</si>
  <si>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</si>
  <si>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</si>
  <si>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</si>
  <si>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</si>
  <si>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</si>
  <si>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</si>
  <si>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</si>
  <si>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</si>
  <si>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</si>
  <si>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</si>
  <si>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</si>
  <si>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</si>
  <si>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</si>
  <si>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</si>
  <si>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</si>
  <si>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</si>
  <si>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</si>
  <si>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</si>
  <si>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</si>
  <si>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</si>
  <si>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</si>
  <si>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</si>
  <si>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</si>
  <si>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</si>
  <si>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</si>
  <si>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</si>
  <si>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</si>
  <si>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</si>
  <si>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</si>
  <si>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</si>
  <si>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</si>
  <si>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</si>
  <si>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</si>
  <si>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</si>
  <si>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</si>
  <si>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</si>
  <si>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</si>
  <si>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</si>
  <si>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</si>
  <si>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</si>
  <si>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</si>
  <si>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</si>
  <si>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</si>
  <si>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</si>
  <si>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</si>
  <si>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</si>
  <si>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</si>
  <si>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</si>
  <si>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</si>
  <si>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</si>
  <si>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</si>
  <si>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</si>
  <si>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</si>
  <si>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</si>
  <si>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</si>
  <si>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</si>
  <si>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</si>
  <si>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</si>
  <si>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</si>
  <si>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</si>
  <si>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</si>
  <si>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</si>
  <si>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</si>
  <si>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</si>
  <si>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</si>
  <si>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</si>
  <si>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</si>
  <si>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</si>
  <si>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</si>
  <si>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</si>
  <si>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</si>
  <si>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</si>
  <si>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</si>
  <si>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</si>
  <si>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</si>
  <si>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</si>
  <si>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</si>
  <si>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</si>
  <si>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</si>
  <si>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</si>
  <si>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</si>
  <si>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</si>
  <si>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</si>
  <si>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</si>
  <si>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</si>
  <si>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</si>
  <si>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</si>
  <si>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</si>
  <si>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</si>
  <si>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</si>
  <si>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</si>
  <si>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</si>
  <si>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</si>
  <si>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</si>
  <si>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</si>
  <si>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</si>
  <si>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</si>
  <si>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</si>
  <si>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</si>
  <si>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</si>
  <si>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</si>
  <si>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</si>
  <si>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</si>
  <si>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</si>
  <si>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</si>
  <si>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</si>
  <si>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</si>
  <si>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</si>
  <si>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</si>
  <si>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</si>
  <si>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</si>
  <si>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</si>
  <si>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</si>
  <si>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</si>
  <si>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</si>
  <si>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</si>
  <si>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</si>
  <si>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</si>
  <si>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</si>
  <si>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</si>
  <si>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</si>
  <si>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</si>
  <si>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</si>
  <si>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</si>
  <si>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</si>
  <si>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</si>
  <si>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</si>
  <si>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</si>
  <si>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</si>
  <si>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</si>
  <si>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</si>
  <si>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</si>
  <si>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</si>
  <si>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</si>
  <si>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</si>
  <si>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</si>
  <si>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</si>
  <si>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</si>
  <si>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</si>
  <si>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</si>
  <si>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</si>
  <si>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</si>
  <si>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</si>
  <si>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</si>
  <si>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</si>
  <si>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</si>
  <si>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</si>
  <si>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</si>
  <si>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</si>
  <si>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</si>
  <si>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</si>
  <si>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</si>
  <si>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</si>
  <si>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</si>
  <si>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</si>
  <si>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</si>
  <si>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</si>
  <si>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</si>
  <si>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</si>
  <si>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</si>
  <si>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</si>
  <si>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</si>
  <si>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</si>
  <si>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</si>
  <si>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</si>
  <si>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</si>
  <si>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</si>
  <si>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</si>
  <si>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</si>
  <si>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</si>
  <si>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</si>
  <si>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</si>
  <si>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</si>
  <si>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</si>
  <si>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</si>
  <si>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</si>
  <si>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</si>
  <si>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</si>
  <si>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</si>
  <si>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</si>
  <si>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</si>
  <si>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</si>
  <si>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</si>
  <si>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</si>
  <si>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</si>
  <si>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</si>
  <si>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</si>
  <si>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</si>
  <si>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</si>
  <si>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</si>
  <si>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</si>
  <si>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</si>
  <si>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</si>
  <si>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</si>
  <si>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</si>
  <si>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</si>
  <si>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</si>
  <si>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</si>
  <si>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</si>
  <si>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</si>
  <si>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</si>
  <si>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</si>
  <si>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</si>
  <si>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</si>
  <si>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</si>
  <si>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</si>
  <si>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</si>
  <si>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</si>
  <si>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</si>
  <si>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</si>
  <si>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</si>
  <si>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</si>
  <si>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</si>
  <si>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</si>
  <si>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</si>
  <si>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</si>
  <si>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</si>
  <si>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</si>
  <si>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</si>
  <si>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</si>
  <si>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</si>
  <si>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</si>
  <si>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</si>
  <si>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</si>
  <si>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</si>
  <si>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</si>
  <si>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</si>
  <si>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</si>
  <si>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</si>
  <si>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</si>
  <si>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</si>
  <si>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</si>
  <si>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</si>
  <si>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</si>
  <si>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</si>
  <si>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</si>
  <si>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</si>
  <si>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</si>
  <si>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</si>
  <si>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</si>
  <si>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</si>
  <si>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</si>
  <si>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</si>
  <si>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</si>
  <si>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</si>
  <si>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</si>
  <si>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</si>
  <si>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</si>
  <si>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</si>
  <si>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</si>
  <si>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</si>
  <si>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</si>
  <si>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</si>
  <si>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</si>
  <si>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</si>
  <si>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</si>
  <si>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</si>
  <si>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</si>
  <si>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</si>
  <si>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</si>
  <si>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</si>
  <si>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</si>
  <si>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</si>
  <si>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</si>
  <si>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</si>
  <si>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</si>
  <si>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</si>
  <si>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</si>
  <si>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</si>
  <si>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</si>
  <si>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</si>
  <si>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</si>
  <si>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</si>
  <si>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</si>
  <si>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</si>
  <si>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</si>
  <si>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</si>
  <si>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</si>
  <si>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</si>
  <si>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</si>
  <si>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</si>
  <si>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</si>
  <si>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</si>
  <si>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</si>
  <si>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</si>
  <si>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</si>
  <si>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</si>
  <si>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</si>
  <si>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</si>
  <si>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</si>
  <si>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</si>
  <si>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</si>
  <si>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</si>
  <si>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</si>
  <si>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</si>
  <si>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</si>
  <si>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</si>
  <si>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</si>
  <si>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</si>
  <si>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</si>
  <si>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</si>
  <si>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</si>
  <si>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</si>
  <si>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</si>
  <si>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</si>
  <si>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</si>
  <si>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</si>
  <si>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</si>
  <si>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</si>
  <si>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</si>
  <si>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</si>
  <si>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</si>
  <si>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</si>
  <si>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</si>
  <si>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</si>
  <si>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</si>
  <si>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</si>
  <si>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</si>
  <si>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</si>
  <si>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</si>
  <si>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</si>
  <si>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</si>
  <si>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</si>
  <si>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</si>
  <si>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</si>
  <si>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</si>
  <si>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</si>
  <si>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</si>
  <si>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</si>
  <si>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</si>
  <si>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</si>
  <si>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</si>
  <si>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</si>
  <si>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</si>
  <si>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</si>
  <si>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</si>
  <si>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</si>
  <si>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</si>
  <si>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</si>
  <si>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</si>
  <si>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</si>
  <si>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</si>
  <si>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</si>
  <si>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</si>
  <si>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</si>
  <si>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</si>
  <si>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</si>
  <si>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</si>
  <si>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</si>
  <si>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</si>
  <si>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</si>
  <si>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</si>
  <si>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</si>
  <si>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</si>
  <si>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</si>
  <si>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</si>
  <si>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</si>
  <si>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</si>
  <si>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</si>
  <si>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</si>
  <si>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</si>
  <si>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</si>
  <si>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</si>
  <si>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</si>
  <si>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</si>
  <si>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</si>
  <si>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</si>
  <si>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</si>
  <si>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</si>
  <si>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</si>
  <si>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</si>
  <si>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</si>
  <si>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</si>
  <si>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</si>
  <si>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</si>
  <si>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</si>
  <si>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</si>
  <si>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</si>
  <si>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</si>
  <si>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</si>
  <si>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</si>
  <si>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</si>
  <si>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</si>
  <si>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</si>
  <si>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</si>
  <si>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</si>
  <si>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</si>
  <si>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</si>
  <si>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</si>
  <si>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</si>
  <si>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</si>
  <si>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</si>
  <si>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</si>
  <si>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</si>
  <si>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</si>
  <si>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</si>
  <si>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</si>
  <si>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</si>
  <si>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</si>
  <si>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</si>
  <si>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</si>
  <si>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</si>
  <si>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</si>
  <si>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</si>
  <si>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</si>
  <si>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</si>
  <si>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</si>
  <si>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</si>
  <si>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</si>
  <si>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</si>
  <si>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</si>
  <si>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</si>
  <si>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</si>
  <si>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</si>
  <si>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</si>
  <si>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</si>
  <si>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</si>
  <si>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</si>
  <si>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</si>
  <si>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</si>
  <si>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</si>
  <si>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</si>
  <si>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</si>
  <si>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</si>
  <si>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</si>
  <si>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</si>
  <si>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</si>
  <si>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</si>
  <si>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</si>
  <si>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</si>
  <si>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</si>
  <si>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</si>
  <si>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</si>
  <si>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</si>
  <si>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</si>
  <si>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</si>
  <si>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</si>
  <si>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</si>
  <si>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</si>
  <si>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</si>
  <si>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</si>
  <si>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</si>
  <si>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</si>
  <si>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</si>
  <si>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</si>
  <si>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</si>
  <si>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</si>
  <si>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</si>
  <si>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</si>
  <si>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</si>
  <si>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</si>
  <si>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</si>
  <si>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</si>
  <si>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</si>
  <si>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</si>
  <si>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</si>
  <si>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</si>
  <si>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</si>
  <si>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</si>
  <si>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</si>
  <si>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</si>
  <si>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</si>
  <si>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</si>
  <si>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</si>
  <si>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</si>
  <si>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</si>
  <si>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</si>
  <si>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</si>
  <si>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</si>
  <si>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</si>
  <si>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</si>
  <si>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</si>
  <si>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</si>
  <si>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</si>
  <si>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</si>
  <si>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</si>
  <si>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</si>
  <si>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</si>
  <si>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</si>
  <si>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</si>
  <si>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</si>
  <si>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</si>
  <si>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</si>
  <si>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</si>
  <si>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</si>
  <si>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</si>
  <si>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</si>
  <si>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</si>
  <si>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</si>
  <si>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</si>
  <si>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</si>
  <si>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</si>
  <si>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</si>
  <si>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</si>
  <si>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</si>
  <si>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</si>
  <si>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</si>
  <si>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</si>
  <si>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</si>
  <si>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</si>
  <si>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</si>
  <si>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</si>
  <si>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</si>
  <si>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</si>
  <si>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</si>
  <si>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</si>
  <si>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</si>
  <si>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</si>
  <si>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</si>
  <si>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</si>
  <si>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</si>
  <si>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</si>
  <si>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</si>
  <si>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</si>
  <si>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</si>
  <si>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</si>
  <si>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</si>
  <si>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</si>
  <si>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</si>
  <si>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</si>
  <si>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</si>
  <si>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</si>
  <si>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</si>
  <si>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</si>
  <si>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</si>
  <si>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</si>
  <si>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</si>
  <si>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</si>
  <si>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</si>
  <si>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</si>
  <si>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</si>
  <si>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</si>
  <si>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</si>
  <si>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</si>
  <si>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</si>
  <si>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</si>
  <si>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</si>
  <si>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</si>
  <si>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</si>
  <si>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</si>
  <si>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</si>
  <si>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</si>
  <si>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</si>
  <si>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</si>
  <si>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</si>
  <si>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</si>
  <si>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</si>
  <si>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</si>
  <si>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</si>
  <si>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</si>
  <si>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</si>
  <si>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</si>
  <si>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</si>
  <si>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</si>
  <si>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</si>
  <si>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</si>
  <si>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</si>
  <si>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</si>
  <si>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</si>
  <si>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</si>
  <si>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</si>
  <si>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</si>
  <si>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</si>
  <si>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</si>
  <si>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</si>
  <si>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</si>
  <si>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</si>
  <si>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</si>
  <si>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</si>
  <si>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</si>
  <si>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</si>
  <si>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</si>
  <si>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</si>
  <si>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</si>
  <si>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</si>
  <si>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</si>
  <si>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</si>
  <si>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</si>
  <si>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</si>
  <si>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</si>
  <si>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</si>
  <si>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</si>
  <si>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</si>
  <si>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</si>
  <si>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</si>
  <si>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</si>
  <si>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</si>
  <si>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</si>
  <si>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</si>
  <si>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</si>
  <si>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</si>
  <si>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</si>
  <si>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</si>
  <si>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</si>
  <si>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</si>
  <si>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</si>
  <si>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</si>
  <si>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</si>
  <si>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</si>
  <si>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</si>
  <si>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</si>
  <si>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</si>
  <si>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</si>
  <si>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</si>
  <si>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</si>
  <si>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</si>
  <si>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</si>
  <si>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</si>
  <si>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</si>
  <si>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</si>
  <si>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</si>
  <si>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</si>
  <si>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</si>
  <si>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</si>
  <si>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</si>
  <si>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</si>
  <si>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</si>
  <si>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</si>
  <si>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</si>
  <si>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</si>
  <si>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</si>
  <si>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</si>
  <si>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</si>
  <si>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</si>
  <si>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</si>
  <si>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</si>
  <si>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</si>
  <si>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</si>
  <si>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</si>
  <si>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</si>
  <si>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</si>
  <si>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</si>
  <si>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</si>
  <si>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</si>
  <si>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</si>
  <si>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</si>
  <si>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</si>
  <si>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</si>
  <si>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</si>
  <si>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</si>
  <si>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</si>
  <si>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</si>
  <si>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</si>
  <si>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</si>
  <si>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</si>
  <si>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</si>
  <si>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</si>
  <si>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</si>
  <si>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</si>
  <si>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</si>
  <si>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</si>
  <si>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</si>
  <si>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</si>
  <si>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</si>
  <si>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</si>
  <si>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</si>
  <si>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</si>
  <si>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</si>
  <si>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</si>
  <si>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</si>
  <si>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</si>
  <si>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</si>
  <si>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</si>
  <si>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</si>
  <si>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</si>
  <si>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</si>
  <si>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</si>
  <si>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</si>
  <si>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</si>
  <si>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</si>
  <si>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</si>
  <si>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</si>
  <si>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</si>
  <si>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</si>
  <si>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</si>
  <si>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</si>
  <si>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</si>
  <si>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</si>
  <si>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</si>
  <si>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</si>
  <si>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</si>
  <si>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</si>
  <si>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</si>
  <si>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</si>
  <si>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</si>
  <si>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</si>
  <si>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</si>
  <si>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</si>
  <si>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</si>
  <si>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</si>
  <si>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</si>
  <si>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</si>
  <si>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</si>
  <si>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</si>
  <si>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</si>
  <si>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</si>
  <si>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</si>
  <si>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</si>
  <si>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</si>
  <si>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</si>
  <si>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</si>
  <si>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</si>
  <si>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</si>
  <si>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</si>
  <si>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</si>
  <si>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</si>
  <si>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</si>
  <si>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</si>
  <si>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</si>
  <si>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</si>
  <si>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</si>
  <si>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</si>
  <si>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</si>
  <si>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</si>
  <si>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</si>
  <si>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</si>
  <si>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</si>
  <si>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</si>
  <si>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</si>
  <si>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</si>
  <si>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</si>
  <si>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</si>
  <si>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</si>
  <si>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</si>
  <si>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</si>
  <si>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</si>
  <si>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</si>
  <si>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</si>
  <si>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</si>
  <si>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</si>
  <si>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</si>
  <si>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</si>
  <si>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</si>
  <si>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</si>
  <si>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</si>
  <si>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</si>
  <si>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</si>
  <si>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</si>
  <si>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</si>
  <si>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</si>
  <si>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</si>
  <si>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</si>
  <si>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</si>
  <si>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</si>
  <si>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</si>
  <si>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</si>
  <si>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</si>
  <si>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</si>
  <si>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</si>
  <si>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</si>
  <si>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</si>
  <si>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</si>
  <si>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</si>
  <si>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</si>
  <si>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</si>
  <si>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</si>
  <si>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</si>
  <si>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</si>
  <si>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</si>
  <si>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</si>
  <si>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</si>
  <si>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</si>
  <si>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</si>
  <si>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</si>
  <si>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</si>
  <si>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</si>
  <si>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</si>
  <si>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</si>
  <si>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</si>
  <si>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</si>
  <si>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</si>
  <si>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</si>
  <si>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</si>
  <si>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</si>
  <si>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</si>
  <si>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</si>
  <si>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</si>
  <si>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</si>
  <si>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</si>
  <si>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</si>
  <si>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</si>
  <si>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</si>
  <si>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</si>
  <si>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</si>
  <si>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</si>
  <si>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</si>
  <si>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</si>
  <si>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</si>
  <si>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</si>
  <si>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</si>
  <si>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</si>
  <si>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</si>
  <si>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</si>
  <si>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</si>
  <si>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</si>
  <si>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</si>
  <si>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</si>
  <si>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</si>
  <si>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</si>
  <si>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</si>
  <si>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</si>
  <si>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</si>
  <si>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</si>
  <si>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</si>
  <si>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</si>
  <si>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</si>
  <si>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</si>
  <si>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</si>
  <si>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</si>
  <si>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</si>
  <si>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</si>
  <si>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</si>
  <si>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</si>
  <si>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</si>
  <si>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</si>
  <si>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</si>
  <si>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</si>
  <si>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</si>
  <si>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</si>
  <si>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</si>
  <si>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</si>
  <si>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</si>
  <si>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</si>
  <si>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</si>
  <si>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</si>
  <si>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</si>
  <si>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</si>
  <si>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</si>
  <si>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</si>
  <si>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</si>
  <si>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</si>
  <si>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</si>
  <si>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</si>
  <si>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</si>
  <si>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</si>
  <si>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</si>
  <si>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</si>
  <si>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</si>
  <si>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</si>
  <si>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</si>
  <si>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</si>
  <si>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</si>
  <si>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</si>
  <si>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</si>
  <si>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</si>
  <si>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</si>
  <si>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</si>
  <si>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</si>
  <si>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</si>
  <si>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</si>
  <si>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</si>
  <si>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</si>
  <si>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</si>
  <si>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</si>
  <si>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</si>
  <si>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</si>
  <si>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</si>
  <si>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</si>
  <si>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</si>
  <si>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</si>
  <si>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</si>
  <si>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</si>
  <si>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</si>
  <si>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</si>
  <si>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</si>
  <si>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</si>
  <si>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</si>
  <si>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</si>
  <si>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</si>
  <si>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</si>
  <si>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</si>
  <si>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</si>
  <si>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</si>
  <si>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</si>
  <si>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</si>
  <si>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</si>
  <si>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</si>
  <si>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</si>
  <si>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</si>
  <si>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</si>
  <si>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</si>
  <si>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</si>
  <si>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</si>
  <si>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</si>
  <si>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</si>
  <si>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</si>
  <si>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</si>
  <si>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</si>
  <si>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</si>
  <si>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</si>
  <si>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</si>
  <si>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</si>
  <si>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</si>
  <si>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</si>
  <si>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</si>
  <si>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</si>
  <si>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</si>
  <si>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</si>
  <si>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</si>
  <si>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</si>
  <si>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</si>
  <si>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</si>
  <si>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</si>
  <si>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</si>
  <si>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</si>
  <si>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</si>
  <si>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</si>
  <si>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</si>
  <si>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</si>
  <si>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</si>
  <si>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</si>
  <si>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</si>
  <si>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</si>
  <si>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</si>
  <si>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</si>
  <si>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</si>
  <si>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</si>
  <si>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</si>
  <si>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</si>
  <si>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</si>
  <si>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</si>
  <si>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</si>
  <si>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</si>
  <si>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</si>
  <si>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</si>
  <si>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</si>
  <si>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</si>
  <si>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</si>
  <si>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</si>
  <si>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</si>
  <si>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</si>
  <si>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</si>
  <si>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</si>
  <si>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</si>
  <si>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</si>
  <si>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</si>
  <si>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</si>
  <si>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</si>
  <si>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</si>
  <si>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</si>
  <si>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</si>
  <si>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</si>
  <si>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</si>
  <si>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</si>
  <si>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</si>
  <si>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</si>
  <si>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</si>
  <si>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</si>
  <si>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</si>
  <si>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</si>
  <si>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</si>
  <si>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</si>
  <si>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</si>
  <si>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</si>
  <si>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</si>
  <si>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</si>
  <si>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</si>
  <si>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</si>
  <si>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</si>
  <si>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</si>
  <si>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</si>
  <si>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</si>
  <si>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</si>
  <si>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</si>
  <si>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</si>
  <si>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</si>
  <si>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</si>
  <si>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</si>
  <si>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</si>
  <si>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</si>
  <si>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</si>
  <si>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</si>
  <si>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</si>
  <si>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</si>
  <si>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</si>
  <si>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</si>
  <si>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</si>
  <si>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</si>
  <si>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</si>
  <si>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</si>
  <si>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</si>
  <si>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</si>
  <si>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</si>
  <si>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</si>
  <si>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</si>
  <si>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</si>
  <si>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</si>
  <si>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</si>
  <si>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</si>
  <si>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</si>
  <si>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</si>
  <si>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</si>
  <si>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</si>
  <si>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</si>
  <si>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</si>
  <si>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</si>
  <si>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</si>
  <si>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</si>
  <si>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</si>
  <si>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</si>
  <si>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</si>
  <si>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</si>
  <si>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</si>
  <si>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</si>
  <si>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</si>
  <si>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</si>
  <si>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</si>
  <si>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</si>
  <si>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</si>
  <si>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</si>
  <si>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</si>
  <si>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</si>
  <si>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</si>
  <si>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</si>
  <si>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</si>
  <si>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</si>
  <si>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</si>
  <si>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</si>
  <si>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</si>
  <si>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</si>
  <si>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</si>
  <si>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</si>
  <si>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</si>
  <si>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</si>
  <si>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</si>
  <si>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</si>
  <si>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</si>
  <si>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</si>
  <si>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</si>
  <si>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</si>
  <si>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</si>
  <si>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</si>
  <si>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</si>
  <si>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</si>
  <si>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</si>
  <si>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</si>
  <si>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</si>
  <si>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</si>
  <si>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</si>
  <si>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</si>
  <si>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</si>
  <si>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</si>
  <si>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</si>
  <si>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</si>
  <si>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</si>
  <si>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</si>
  <si>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</si>
  <si>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</si>
  <si>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</si>
  <si>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</si>
  <si>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</si>
  <si>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</si>
  <si>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</si>
  <si>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</si>
  <si>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</si>
  <si>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</si>
  <si>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</si>
  <si>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</si>
  <si>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</si>
  <si>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</si>
  <si>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</si>
  <si>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</si>
  <si>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</si>
  <si>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</si>
  <si>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</si>
  <si>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</si>
  <si>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</si>
  <si>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</si>
  <si>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</si>
  <si>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</si>
  <si>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</si>
  <si>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</si>
  <si>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</si>
  <si>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</si>
  <si>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</si>
  <si>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</si>
  <si>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</si>
  <si>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</si>
  <si>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</si>
  <si>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</si>
  <si>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</si>
  <si>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</si>
  <si>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</si>
  <si>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</si>
  <si>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</si>
  <si>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</si>
  <si>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</si>
  <si>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</si>
  <si>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</si>
  <si>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</si>
  <si>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</si>
  <si>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</si>
  <si>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</si>
  <si>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</si>
  <si>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</si>
  <si>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</si>
  <si>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</si>
  <si>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</si>
  <si>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</si>
  <si>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</si>
  <si>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</si>
  <si>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</si>
  <si>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</si>
  <si>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</si>
  <si>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</si>
  <si>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</si>
  <si>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</si>
  <si>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</si>
  <si>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</si>
  <si>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</si>
  <si>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</si>
  <si>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</si>
  <si>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</si>
  <si>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</si>
  <si>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</si>
  <si>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</si>
  <si>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</si>
  <si>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</si>
  <si>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</si>
  <si>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</si>
  <si>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</si>
  <si>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</si>
  <si>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</si>
  <si>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</si>
  <si>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</si>
  <si>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</si>
  <si>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</si>
  <si>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</si>
  <si>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</si>
  <si>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</si>
  <si>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</si>
  <si>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</si>
  <si>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</si>
  <si>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</si>
  <si>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</si>
  <si>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</si>
  <si>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</si>
  <si>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</si>
  <si>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</si>
  <si>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</si>
  <si>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</si>
  <si>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</si>
  <si>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</si>
  <si>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</si>
  <si>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</si>
  <si>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</si>
  <si>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</si>
  <si>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</si>
  <si>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</si>
  <si>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</si>
  <si>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</si>
  <si>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</si>
  <si>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</si>
  <si>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</si>
  <si>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</si>
  <si>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</si>
  <si>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</si>
  <si>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</si>
  <si>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</si>
  <si>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</si>
  <si>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</si>
  <si>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</si>
  <si>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</si>
  <si>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</si>
  <si>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</si>
  <si>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</si>
  <si>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</si>
  <si>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</si>
  <si>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</si>
  <si>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</si>
  <si>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</si>
  <si>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</si>
  <si>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</si>
  <si>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</si>
  <si>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</si>
  <si>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</si>
  <si>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</si>
  <si>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</si>
  <si>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</si>
  <si>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</si>
  <si>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</si>
  <si>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</si>
  <si>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</si>
  <si>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</si>
  <si>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</si>
  <si>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</si>
  <si>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</si>
  <si>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</si>
  <si>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</si>
  <si>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</si>
  <si>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</si>
  <si>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</si>
  <si>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</si>
  <si>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</si>
  <si>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</si>
  <si>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</si>
  <si>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</si>
  <si>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</si>
  <si>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</si>
  <si>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</si>
  <si>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</si>
  <si>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</si>
  <si>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</si>
  <si>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</si>
  <si>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</si>
  <si>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</si>
  <si>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</si>
  <si>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</si>
  <si>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</si>
  <si>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</si>
  <si>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</si>
  <si>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</si>
  <si>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</si>
  <si>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</si>
  <si>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</si>
  <si>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</si>
  <si>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</si>
  <si>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</si>
  <si>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</si>
  <si>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</si>
  <si>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</si>
  <si>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</si>
  <si>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</si>
  <si>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</si>
  <si>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</si>
  <si>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</si>
  <si>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</si>
  <si>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</si>
  <si>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</si>
  <si>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</si>
  <si>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</si>
  <si>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</si>
  <si>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</si>
  <si>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</si>
  <si>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</si>
  <si>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</si>
  <si>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</si>
  <si>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</si>
  <si>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</si>
  <si>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</si>
  <si>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</si>
  <si>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</si>
  <si>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</si>
  <si>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</si>
  <si>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</si>
  <si>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</si>
  <si>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</si>
  <si>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</si>
  <si>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</si>
  <si>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</si>
  <si>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</si>
  <si>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</si>
  <si>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</si>
  <si>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</si>
  <si>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</si>
  <si>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</si>
  <si>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</si>
  <si>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</si>
  <si>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</si>
  <si>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</si>
  <si>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</si>
  <si>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</si>
  <si>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</si>
  <si>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</si>
  <si>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</si>
  <si>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</si>
  <si>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</si>
  <si>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</si>
  <si>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</si>
  <si>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</si>
  <si>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</si>
  <si>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</si>
  <si>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</si>
  <si>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</si>
  <si>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</si>
  <si>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</si>
  <si>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</si>
  <si>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</si>
  <si>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</si>
  <si>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</si>
  <si>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</si>
  <si>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</si>
  <si>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</si>
  <si>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</si>
  <si>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</si>
  <si>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</si>
  <si>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</si>
  <si>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</si>
  <si>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</si>
  <si>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</si>
  <si>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</si>
  <si>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</si>
  <si>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</si>
  <si>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</si>
  <si>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</si>
  <si>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</si>
  <si>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</si>
  <si>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</si>
  <si>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</si>
  <si>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</si>
  <si>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</si>
  <si>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</si>
  <si>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</si>
  <si>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</si>
  <si>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</si>
  <si>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</si>
  <si>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</si>
  <si>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</si>
  <si>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</si>
  <si>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</si>
  <si>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</si>
  <si>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</si>
  <si>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</si>
  <si>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</si>
  <si>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</si>
  <si>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</si>
  <si>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</si>
  <si>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</si>
  <si>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</si>
  <si>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</si>
  <si>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</si>
  <si>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</si>
  <si>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</si>
  <si>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</si>
  <si>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</si>
  <si>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</si>
  <si>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</si>
  <si>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</si>
  <si>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</si>
  <si>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</si>
  <si>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</si>
  <si>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</si>
  <si>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</si>
  <si>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</si>
  <si>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</si>
  <si>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</si>
  <si>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</si>
  <si>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</si>
  <si>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</si>
  <si>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</si>
  <si>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</si>
  <si>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</si>
  <si>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</si>
  <si>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</si>
  <si>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</si>
  <si>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</si>
  <si>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</si>
  <si>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</si>
  <si>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</si>
  <si>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</si>
  <si>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</si>
  <si>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</si>
  <si>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</si>
  <si>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</si>
  <si>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</si>
  <si>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</si>
  <si>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</si>
  <si>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</si>
  <si>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</si>
  <si>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</si>
  <si>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</si>
  <si>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</si>
  <si>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</si>
  <si>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</si>
  <si>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</si>
  <si>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</si>
  <si>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</si>
  <si>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</si>
  <si>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</si>
  <si>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</si>
  <si>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</si>
  <si>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</si>
  <si>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</si>
  <si>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</si>
  <si>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</si>
  <si>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</si>
  <si>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</si>
  <si>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</si>
  <si>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</si>
  <si>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</si>
  <si>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</si>
  <si>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</si>
  <si>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</si>
  <si>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</si>
  <si>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</si>
  <si>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</si>
  <si>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</si>
  <si>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</si>
  <si>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</si>
  <si>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</si>
  <si>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</si>
  <si>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</si>
  <si>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</si>
  <si>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</si>
  <si>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</si>
  <si>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</si>
  <si>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</si>
  <si>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</si>
  <si>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</si>
  <si>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</si>
  <si>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</si>
  <si>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</si>
  <si>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</si>
  <si>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</si>
  <si>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</si>
  <si>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</si>
  <si>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</si>
  <si>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</si>
  <si>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</si>
  <si>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</si>
  <si>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</si>
  <si>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</si>
  <si>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</si>
  <si>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</si>
  <si>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</si>
  <si>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</si>
  <si>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</si>
  <si>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</si>
  <si>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</si>
  <si>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</si>
  <si>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</si>
  <si>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</si>
  <si>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</si>
  <si>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</si>
  <si>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</si>
  <si>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</si>
  <si>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</si>
  <si>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</si>
  <si>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</si>
  <si>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</si>
  <si>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</si>
  <si>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</si>
  <si>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</si>
  <si>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</si>
  <si>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</si>
  <si>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</si>
  <si>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</si>
  <si>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</si>
  <si>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</si>
  <si>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</si>
  <si>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</si>
  <si>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</si>
  <si>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</si>
  <si>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</si>
  <si>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</si>
  <si>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</si>
  <si>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</si>
  <si>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</si>
  <si>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</si>
  <si>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</si>
  <si>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</si>
  <si>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</si>
  <si>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</si>
  <si>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</si>
  <si>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</si>
  <si>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</si>
  <si>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</si>
  <si>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</si>
  <si>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</si>
  <si>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</si>
  <si>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</si>
  <si>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</si>
  <si>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</si>
  <si>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</si>
  <si>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</si>
  <si>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</si>
  <si>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</si>
  <si>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</si>
  <si>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</si>
  <si>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</si>
  <si>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</si>
  <si>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</si>
  <si>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</si>
  <si>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</si>
  <si>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</si>
  <si>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</si>
  <si>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</si>
  <si>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</si>
  <si>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</si>
  <si>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</si>
  <si>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</si>
  <si>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</si>
  <si>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</si>
  <si>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</si>
  <si>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</si>
  <si>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</si>
  <si>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</si>
  <si>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</si>
  <si>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</si>
  <si>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</si>
  <si>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</si>
  <si>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</si>
  <si>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</si>
  <si>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</si>
  <si>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</si>
  <si>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</si>
  <si>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</si>
  <si>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</si>
  <si>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</si>
  <si>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</si>
  <si>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</si>
  <si>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</si>
  <si>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</si>
  <si>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</si>
  <si>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</si>
  <si>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</si>
  <si>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</si>
  <si>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</si>
  <si>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</si>
  <si>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</si>
  <si>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</si>
  <si>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</si>
  <si>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</si>
  <si>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</si>
  <si>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</si>
  <si>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</si>
  <si>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</si>
  <si>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</si>
  <si>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</si>
  <si>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</si>
  <si>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</si>
  <si>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</si>
  <si>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</si>
  <si>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</si>
  <si>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</si>
  <si>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</si>
  <si>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</si>
  <si>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</si>
  <si>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</si>
  <si>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</si>
  <si>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</si>
  <si>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</si>
  <si>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</si>
  <si>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</si>
  <si>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</si>
  <si>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</si>
  <si>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</si>
  <si>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</si>
  <si>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</si>
  <si>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</si>
  <si>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</si>
  <si>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</si>
  <si>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</si>
  <si>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</si>
  <si>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</si>
  <si>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</si>
  <si>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</si>
  <si>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</si>
  <si>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</si>
  <si>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</si>
  <si>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</si>
  <si>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</si>
  <si>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</si>
  <si>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</si>
  <si>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</si>
  <si>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</si>
  <si>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</si>
  <si>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</si>
  <si>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</si>
  <si>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</si>
  <si>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</si>
  <si>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</si>
  <si>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</si>
  <si>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</si>
  <si>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</si>
  <si>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</si>
  <si>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</si>
  <si>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</si>
  <si>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</si>
  <si>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</si>
  <si>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</si>
  <si>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</si>
  <si>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</si>
  <si>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</si>
  <si>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</si>
  <si>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</si>
  <si>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</si>
  <si>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</si>
  <si>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</si>
  <si>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</si>
  <si>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</si>
  <si>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</si>
  <si>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</si>
  <si>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</si>
  <si>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</si>
  <si>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</si>
  <si>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</si>
  <si>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</si>
  <si>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</si>
  <si>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</si>
  <si>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</si>
  <si>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</si>
  <si>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</si>
  <si>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</si>
  <si>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</si>
  <si>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</si>
  <si>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</si>
  <si>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</si>
  <si>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</si>
  <si>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</si>
  <si>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</si>
  <si>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</si>
  <si>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</si>
  <si>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</si>
  <si>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</si>
  <si>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</si>
  <si>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</si>
  <si>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</si>
  <si>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</si>
  <si>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</si>
  <si>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</si>
  <si>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</si>
  <si>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</si>
  <si>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</si>
  <si>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</si>
  <si>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</si>
  <si>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</si>
  <si>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</si>
  <si>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</si>
  <si>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</si>
  <si>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</si>
  <si>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</si>
  <si>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</si>
  <si>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</si>
  <si>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</si>
  <si>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</si>
  <si>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</si>
  <si>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</si>
  <si>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</si>
  <si>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</si>
  <si>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</si>
  <si>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</si>
  <si>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</si>
  <si>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</si>
  <si>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</si>
  <si>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</si>
  <si>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</si>
  <si>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</si>
  <si>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</si>
  <si>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</si>
  <si>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</si>
  <si>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</si>
  <si>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</si>
  <si>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</si>
  <si>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</si>
  <si>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</si>
  <si>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</si>
  <si>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</si>
  <si>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</si>
  <si>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</si>
  <si>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</si>
  <si>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</si>
  <si>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</si>
  <si>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</si>
  <si>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</si>
  <si>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</si>
  <si>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</si>
  <si>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</si>
  <si>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</si>
  <si>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</si>
  <si>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</si>
  <si>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</si>
  <si>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</si>
  <si>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</si>
  <si>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</si>
  <si>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</si>
  <si>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</si>
  <si>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</si>
  <si>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</si>
  <si>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</si>
  <si>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</si>
  <si>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</si>
  <si>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</si>
  <si>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</si>
  <si>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</si>
  <si>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</si>
  <si>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</si>
  <si>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</si>
  <si>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</si>
  <si>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</si>
  <si>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</si>
  <si>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</si>
  <si>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</si>
  <si>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</si>
  <si>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</si>
  <si>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</si>
  <si>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</si>
  <si>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</si>
  <si>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</si>
  <si>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</si>
  <si>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</si>
  <si>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</si>
  <si>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</si>
  <si>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</si>
  <si>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</si>
  <si>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</si>
  <si>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</si>
  <si>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</si>
  <si>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</si>
  <si>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</si>
  <si>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</si>
  <si>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</si>
  <si>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</si>
  <si>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</si>
  <si>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</si>
  <si>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</si>
  <si>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</si>
  <si>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</si>
  <si>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</si>
  <si>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</si>
  <si>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</si>
  <si>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</si>
  <si>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</si>
  <si>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</si>
  <si>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</si>
  <si>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</si>
  <si>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</si>
  <si>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</si>
  <si>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</si>
  <si>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</si>
  <si>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</si>
  <si>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</si>
  <si>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</si>
  <si>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</si>
  <si>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</si>
  <si>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</si>
  <si>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</si>
  <si>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</si>
  <si>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</si>
  <si>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</si>
  <si>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</si>
  <si>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</si>
  <si>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</si>
  <si>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</si>
  <si>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</si>
  <si>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</si>
  <si>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</si>
  <si>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</si>
  <si>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</si>
  <si>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</si>
  <si>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</si>
  <si>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</si>
  <si>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</si>
  <si>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</si>
  <si>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</si>
  <si>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</si>
  <si>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</si>
  <si>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</si>
  <si>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</si>
  <si>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</si>
  <si>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</si>
  <si>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</si>
  <si>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</si>
  <si>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</si>
  <si>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</si>
  <si>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</si>
  <si>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</si>
  <si>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</si>
  <si>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</si>
  <si>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</si>
  <si>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</si>
  <si>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</si>
  <si>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</si>
  <si>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</si>
  <si>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</si>
  <si>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</si>
  <si>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</si>
  <si>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</si>
  <si>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</si>
  <si>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</si>
  <si>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</si>
  <si>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</si>
  <si>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</si>
  <si>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</si>
  <si>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</si>
  <si>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</si>
  <si>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</si>
  <si>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</si>
  <si>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</si>
  <si>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</si>
  <si>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</si>
  <si>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</si>
  <si>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</si>
  <si>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</si>
  <si>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</si>
  <si>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</si>
  <si>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</si>
  <si>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</si>
  <si>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</si>
  <si>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</si>
  <si>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</si>
  <si>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</si>
  <si>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</si>
  <si>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</si>
  <si>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</si>
  <si>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</si>
  <si>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</si>
  <si>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</si>
  <si>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</si>
  <si>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</si>
  <si>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</si>
  <si>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</si>
  <si>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</si>
  <si>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</si>
  <si>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</si>
  <si>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</si>
  <si>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</si>
  <si>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</si>
  <si>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</si>
  <si>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</si>
  <si>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</si>
  <si>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</si>
  <si>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</si>
  <si>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</si>
  <si>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</si>
  <si>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</si>
  <si>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</si>
  <si>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</si>
  <si>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</si>
  <si>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</si>
  <si>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</si>
  <si>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</si>
  <si>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</si>
  <si>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</si>
  <si>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</si>
  <si>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</si>
  <si>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</si>
  <si>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</si>
  <si>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</si>
  <si>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</si>
  <si>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</si>
  <si>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</si>
  <si>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</si>
  <si>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</si>
  <si>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</si>
  <si>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</si>
  <si>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</si>
  <si>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</si>
  <si>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</si>
  <si>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</si>
  <si>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</si>
  <si>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</si>
  <si>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</si>
  <si>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</si>
  <si>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</si>
  <si>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</si>
  <si>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</si>
  <si>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</si>
  <si>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</si>
  <si>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</si>
  <si>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</si>
  <si>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</si>
  <si>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</si>
  <si>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</si>
  <si>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</si>
  <si>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</si>
  <si>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</si>
  <si>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</si>
  <si>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</si>
  <si>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</si>
  <si>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</si>
  <si>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</si>
  <si>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</si>
  <si>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</si>
  <si>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</si>
  <si>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</si>
  <si>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</si>
  <si>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</si>
  <si>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</si>
  <si>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</si>
  <si>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</si>
  <si>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</si>
  <si>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</si>
  <si>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</si>
  <si>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</si>
  <si>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</si>
  <si>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</si>
  <si>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</si>
  <si>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</si>
  <si>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</si>
  <si>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</si>
  <si>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</si>
  <si>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</si>
  <si>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</si>
  <si>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</si>
  <si>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</si>
  <si>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</si>
  <si>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</si>
  <si>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</si>
  <si>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</si>
  <si>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</si>
  <si>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</si>
  <si>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</si>
  <si>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</si>
  <si>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</si>
  <si>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</si>
  <si>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</si>
  <si>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</si>
  <si>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</si>
  <si>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</si>
  <si>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</si>
  <si>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</si>
  <si>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</si>
  <si>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</si>
  <si>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</si>
  <si>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</si>
  <si>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</si>
  <si>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</si>
  <si>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</si>
  <si>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</si>
  <si>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</si>
  <si>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</si>
  <si>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</si>
  <si>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</si>
  <si>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</si>
  <si>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</si>
  <si>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</si>
  <si>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</si>
  <si>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</si>
  <si>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</si>
  <si>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</si>
  <si>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</si>
  <si>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</si>
  <si>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</si>
  <si>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</si>
  <si>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</si>
  <si>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</si>
  <si>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</si>
  <si>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</si>
  <si>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</si>
  <si>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</si>
  <si>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</si>
  <si>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</si>
  <si>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</si>
  <si>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</si>
  <si>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</si>
  <si>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</si>
  <si>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</si>
  <si>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</si>
  <si>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</si>
  <si>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</si>
  <si>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</si>
  <si>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</si>
  <si>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</si>
  <si>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</si>
  <si>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</si>
  <si>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</si>
  <si>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</si>
  <si>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</si>
  <si>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</si>
  <si>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</si>
  <si>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</si>
  <si>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</si>
  <si>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</si>
  <si>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</si>
  <si>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</si>
  <si>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</si>
  <si>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</si>
  <si>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</si>
  <si>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</si>
  <si>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</si>
  <si>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</si>
  <si>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</si>
  <si>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</si>
  <si>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</si>
  <si>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</si>
  <si>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</si>
  <si>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</si>
  <si>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</si>
  <si>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</si>
  <si>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</si>
  <si>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</si>
  <si>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</si>
  <si>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</si>
  <si>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</si>
  <si>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</si>
  <si>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</si>
  <si>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</si>
  <si>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</si>
  <si>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</si>
  <si>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</si>
  <si>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</si>
  <si>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</si>
  <si>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</si>
  <si>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</si>
  <si>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</si>
  <si>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</si>
  <si>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</si>
  <si>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</si>
  <si>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</si>
  <si>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</si>
  <si>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</si>
  <si>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</si>
  <si>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</si>
  <si>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</si>
  <si>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</si>
  <si>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</si>
  <si>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</si>
  <si>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</si>
  <si>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</si>
  <si>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</si>
  <si>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</si>
  <si>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</si>
  <si>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</si>
  <si>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</si>
  <si>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</si>
  <si>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</si>
  <si>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</si>
  <si>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</si>
  <si>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</si>
  <si>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</si>
  <si>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</si>
  <si>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</si>
  <si>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</si>
  <si>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</si>
  <si>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</si>
  <si>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</si>
  <si>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</si>
  <si>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</si>
  <si>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</si>
  <si>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</si>
  <si>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</si>
  <si>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</si>
  <si>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</si>
  <si>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</si>
  <si>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</si>
  <si>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</si>
  <si>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</si>
  <si>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</si>
  <si>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</si>
  <si>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</si>
  <si>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</si>
  <si>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</si>
  <si>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</si>
  <si>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</si>
  <si>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</si>
  <si>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</si>
  <si>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</si>
  <si>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</si>
  <si>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</si>
  <si>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</si>
  <si>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</si>
  <si>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</si>
  <si>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</si>
  <si>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</si>
  <si>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</si>
  <si>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</si>
  <si>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</si>
  <si>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</si>
  <si>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</si>
  <si>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</si>
  <si>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</si>
  <si>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</si>
  <si>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</si>
  <si>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</si>
  <si>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</si>
  <si>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</si>
  <si>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</si>
  <si>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</si>
  <si>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</si>
  <si>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</si>
  <si>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</si>
  <si>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</si>
  <si>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</si>
  <si>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</si>
  <si>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</si>
  <si>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</si>
  <si>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</si>
  <si>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</si>
  <si>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</si>
  <si>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</si>
  <si>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</si>
  <si>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</si>
  <si>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</si>
  <si>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</si>
  <si>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</si>
  <si>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</si>
  <si>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</si>
  <si>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</si>
  <si>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</si>
  <si>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</si>
  <si>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</si>
  <si>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</si>
  <si>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</si>
  <si>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</si>
  <si>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</si>
  <si>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</si>
  <si>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</si>
  <si>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</si>
  <si>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</si>
  <si>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</si>
  <si>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</si>
  <si>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</si>
  <si>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</si>
  <si>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</si>
  <si>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</si>
  <si>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</si>
  <si>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</si>
  <si>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</si>
  <si>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</si>
  <si>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</si>
  <si>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</si>
  <si>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</si>
  <si>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</si>
  <si>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</si>
  <si>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</si>
  <si>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</si>
  <si>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</si>
  <si>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</si>
  <si>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</si>
  <si>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</si>
  <si>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</si>
  <si>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</si>
  <si>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</si>
  <si>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</si>
  <si>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</si>
  <si>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</si>
  <si>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</si>
  <si>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</si>
  <si>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</si>
  <si>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</si>
  <si>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</si>
  <si>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</si>
  <si>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</si>
  <si>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</si>
  <si>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</si>
  <si>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</si>
  <si>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</si>
  <si>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</si>
  <si>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</si>
  <si>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</si>
  <si>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</si>
  <si>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</si>
  <si>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</si>
  <si>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</si>
  <si>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</si>
  <si>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</si>
  <si>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</si>
  <si>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</si>
  <si>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</si>
  <si>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</si>
  <si>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</si>
  <si>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</si>
  <si>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</si>
  <si>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</si>
  <si>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</si>
  <si>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</si>
  <si>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</si>
  <si>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</si>
  <si>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</si>
  <si>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</si>
  <si>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</si>
  <si>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</si>
  <si>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</si>
  <si>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</si>
  <si>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</si>
  <si>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</si>
  <si>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</si>
  <si>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</si>
  <si>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</si>
  <si>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</si>
  <si>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</si>
  <si>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</si>
  <si>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</si>
  <si>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</si>
  <si>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</si>
  <si>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</si>
  <si>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</si>
  <si>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</si>
  <si>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</si>
  <si>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</si>
  <si>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</si>
  <si>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</si>
  <si>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</si>
  <si>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</si>
  <si>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</si>
  <si>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</si>
  <si>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</si>
  <si>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</si>
  <si>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</si>
  <si>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</si>
  <si>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</si>
  <si>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</si>
  <si>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</si>
  <si>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</si>
  <si>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</si>
  <si>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</si>
  <si>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</si>
  <si>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</si>
  <si>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</si>
  <si>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</si>
  <si>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</si>
  <si>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</si>
  <si>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</si>
  <si>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</si>
  <si>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</si>
  <si>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</si>
  <si>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</si>
  <si>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</si>
  <si>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</si>
  <si>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</si>
  <si>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</si>
  <si>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</si>
  <si>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</si>
  <si>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</si>
  <si>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</si>
  <si>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</si>
  <si>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</si>
  <si>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</si>
  <si>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</si>
  <si>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</si>
  <si>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</si>
  <si>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</si>
  <si>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</si>
  <si>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</si>
  <si>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</si>
  <si>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</si>
  <si>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</si>
  <si>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</si>
  <si>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</si>
  <si>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</si>
  <si>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</si>
  <si>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</si>
  <si>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</si>
  <si>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</si>
  <si>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</si>
  <si>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</si>
  <si>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</si>
  <si>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</si>
  <si>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</si>
  <si>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</si>
  <si>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</si>
  <si>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</si>
  <si>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</si>
  <si>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</si>
  <si>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</si>
  <si>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</si>
  <si>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</si>
  <si>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</si>
  <si>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</si>
  <si>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</si>
  <si>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</si>
  <si>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</si>
  <si>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</si>
  <si>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</si>
  <si>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</si>
  <si>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</si>
  <si>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</si>
  <si>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</si>
  <si>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</si>
  <si>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</si>
  <si>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</si>
  <si>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</si>
  <si>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</si>
  <si>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</si>
  <si>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</si>
  <si>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</si>
  <si>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</si>
  <si>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</si>
  <si>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</si>
  <si>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</si>
  <si>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</si>
  <si>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</si>
  <si>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</si>
  <si>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</si>
  <si>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</si>
  <si>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</si>
  <si>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</si>
  <si>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</si>
  <si>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</si>
  <si>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</si>
  <si>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</si>
  <si>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</si>
  <si>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</si>
  <si>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</si>
  <si>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</si>
  <si>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</si>
  <si>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</si>
  <si>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</si>
  <si>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</si>
  <si>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</si>
  <si>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</si>
  <si>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</si>
  <si>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</si>
  <si>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</si>
  <si>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</si>
  <si>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</si>
  <si>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</si>
  <si>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</si>
  <si>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</si>
  <si>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</si>
  <si>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</si>
  <si>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</si>
  <si>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</si>
  <si>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</si>
  <si>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</si>
  <si>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</si>
  <si>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</si>
  <si>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</si>
  <si>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</si>
  <si>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</si>
  <si>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</si>
  <si>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</si>
  <si>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</si>
  <si>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</si>
  <si>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</si>
  <si>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</si>
  <si>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</si>
  <si>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</si>
  <si>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</si>
  <si>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</si>
  <si>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</si>
  <si>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</si>
  <si>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</si>
  <si>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</si>
  <si>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</si>
  <si>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</si>
  <si>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</si>
  <si>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</si>
  <si>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</si>
  <si>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</si>
  <si>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</si>
  <si>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</si>
  <si>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</si>
  <si>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</si>
  <si>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</si>
  <si>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</si>
  <si>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</si>
  <si>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</si>
  <si>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</si>
  <si>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</si>
  <si>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</si>
  <si>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</si>
  <si>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</si>
  <si>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</si>
  <si>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</si>
  <si>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</si>
  <si>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</si>
  <si>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</si>
  <si>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</si>
  <si>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</si>
  <si>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</si>
  <si>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</si>
  <si>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</si>
  <si>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</si>
  <si>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</si>
  <si>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</si>
  <si>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</si>
  <si>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</si>
  <si>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</si>
  <si>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</si>
  <si>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</si>
  <si>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</si>
  <si>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</si>
  <si>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</si>
  <si>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</si>
  <si>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</si>
  <si>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</si>
  <si>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</si>
  <si>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</si>
  <si>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</si>
  <si>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</si>
  <si>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</si>
  <si>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</si>
  <si>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</si>
  <si>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</si>
  <si>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</si>
  <si>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</si>
  <si>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</si>
  <si>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</si>
  <si>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</si>
  <si>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</si>
  <si>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</si>
  <si>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</si>
  <si>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</si>
  <si>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</si>
  <si>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</si>
  <si>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</si>
  <si>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</si>
  <si>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</si>
  <si>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</si>
  <si>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</si>
  <si>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</si>
  <si>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</si>
  <si>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</si>
  <si>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</si>
  <si>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</si>
  <si>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</si>
  <si>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</si>
  <si>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</si>
  <si>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</si>
  <si>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</si>
  <si>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</si>
  <si>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</si>
  <si>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</si>
  <si>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</si>
  <si>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</si>
  <si>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</si>
  <si>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</si>
  <si>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</si>
  <si>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</si>
  <si>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</si>
  <si>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</si>
  <si>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</si>
  <si>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</si>
  <si>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</si>
  <si>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</si>
  <si>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</si>
  <si>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</si>
  <si>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</si>
  <si>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</si>
  <si>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</si>
  <si>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</si>
  <si>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</si>
  <si>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</si>
  <si>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</si>
  <si>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</si>
  <si>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</si>
  <si>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</si>
  <si>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</si>
  <si>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</si>
  <si>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</si>
  <si>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</si>
  <si>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</si>
  <si>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</si>
  <si>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</si>
  <si>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</si>
  <si>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</si>
  <si>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</si>
  <si>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</si>
  <si>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</si>
  <si>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</si>
  <si>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</si>
  <si>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</si>
  <si>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</si>
  <si>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</si>
  <si>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</si>
  <si>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</si>
  <si>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</si>
  <si>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</si>
  <si>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</si>
  <si>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</si>
  <si>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</si>
  <si>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</si>
  <si>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</si>
  <si>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</si>
  <si>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</si>
  <si>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</si>
  <si>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</si>
  <si>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</si>
  <si>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</si>
  <si>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</si>
  <si>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</si>
  <si>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</si>
  <si>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</si>
  <si>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</si>
  <si>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</si>
  <si>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</si>
  <si>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</si>
  <si>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</si>
  <si>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</si>
  <si>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</si>
  <si>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</si>
  <si>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</si>
  <si>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</si>
  <si>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</si>
  <si>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</si>
  <si>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</si>
  <si>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</si>
  <si>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</si>
  <si>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</si>
  <si>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</si>
  <si>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</si>
  <si>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</si>
  <si>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</si>
  <si>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</si>
  <si>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</si>
  <si>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</si>
  <si>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</si>
  <si>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</si>
  <si>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</si>
  <si>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</si>
  <si>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</si>
  <si>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</si>
  <si>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</si>
  <si>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</si>
  <si>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</si>
  <si>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</si>
  <si>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</si>
  <si>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</si>
  <si>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</si>
  <si>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</si>
  <si>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</si>
  <si>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</si>
  <si>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</si>
  <si>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</si>
  <si>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</si>
  <si>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</si>
  <si>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</si>
  <si>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</si>
  <si>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</si>
  <si>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</si>
  <si>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</si>
  <si>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</si>
  <si>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</si>
  <si>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</si>
  <si>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</si>
  <si>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</si>
  <si>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</si>
  <si>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</si>
  <si>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</si>
  <si>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</si>
  <si>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</si>
  <si>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</si>
  <si>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</si>
  <si>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</si>
  <si>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</si>
  <si>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</si>
  <si>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</si>
  <si>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</si>
  <si>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</si>
  <si>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</si>
  <si>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</si>
  <si>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</si>
  <si>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</si>
  <si>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</si>
  <si>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</si>
  <si>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</si>
  <si>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</si>
  <si>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</si>
  <si>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</si>
  <si>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</si>
  <si>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</si>
  <si>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</si>
  <si>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</si>
  <si>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</si>
  <si>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</si>
  <si>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</si>
  <si>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</si>
  <si>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</si>
  <si>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</si>
  <si>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</si>
  <si>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</si>
  <si>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</si>
  <si>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</si>
  <si>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</si>
  <si>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</si>
  <si>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</si>
  <si>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</si>
  <si>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</si>
  <si>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</si>
  <si>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</si>
  <si>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</si>
  <si>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</si>
  <si>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</si>
  <si>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</si>
  <si>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</si>
  <si>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</si>
  <si>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</si>
  <si>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</si>
  <si>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</si>
  <si>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</si>
  <si>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</si>
  <si>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</si>
  <si>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</si>
  <si>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</si>
  <si>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</si>
  <si>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</si>
  <si>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</si>
  <si>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</si>
  <si>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</si>
  <si>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</si>
  <si>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</si>
  <si>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</si>
  <si>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</si>
  <si>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</si>
  <si>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</si>
  <si>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</si>
  <si>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</si>
  <si>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</si>
  <si>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</si>
  <si>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</si>
  <si>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</si>
  <si>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</si>
  <si>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</si>
  <si>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</si>
  <si>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</si>
  <si>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</si>
  <si>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</si>
  <si>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</si>
  <si>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</si>
  <si>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</si>
  <si>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</si>
  <si>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</si>
  <si>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</si>
  <si>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</si>
  <si>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</si>
  <si>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</si>
  <si>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</si>
  <si>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</si>
  <si>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</si>
  <si>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</si>
  <si>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</si>
  <si>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</si>
  <si>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</si>
  <si>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</si>
  <si>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</si>
  <si>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</si>
  <si>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</si>
  <si>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</si>
  <si>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</si>
  <si>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</si>
  <si>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</si>
  <si>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</si>
  <si>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</si>
  <si>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</si>
  <si>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</si>
  <si>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</si>
  <si>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</si>
  <si>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</si>
  <si>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</si>
  <si>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</si>
  <si>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</si>
  <si>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</si>
  <si>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</si>
  <si>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</si>
  <si>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</si>
  <si>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</si>
  <si>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</si>
  <si>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</si>
  <si>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</si>
  <si>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</si>
  <si>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</si>
  <si>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</si>
  <si>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</si>
  <si>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</si>
  <si>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</si>
  <si>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</si>
  <si>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</si>
  <si>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</si>
  <si>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</si>
  <si>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</si>
  <si>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</si>
  <si>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</si>
  <si>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</si>
  <si>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</si>
  <si>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</si>
  <si>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</si>
  <si>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</si>
  <si>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</si>
  <si>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</si>
  <si>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</si>
  <si>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</si>
  <si>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</si>
  <si>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</si>
  <si>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</si>
  <si>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</si>
  <si>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</si>
  <si>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</si>
  <si>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</si>
  <si>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</si>
  <si>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</si>
  <si>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</si>
  <si>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</si>
  <si>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</si>
  <si>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</si>
  <si>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</si>
  <si>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</si>
  <si>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</si>
  <si>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</si>
  <si>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</si>
  <si>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</si>
  <si>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</si>
  <si>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</si>
  <si>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</si>
  <si>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</si>
  <si>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</si>
  <si>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</si>
  <si>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</si>
  <si>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</si>
  <si>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</si>
  <si>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</si>
  <si>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</si>
  <si>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</si>
  <si>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</si>
  <si>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</si>
  <si>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</si>
  <si>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</si>
  <si>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</si>
  <si>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</si>
  <si>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</si>
  <si>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</si>
  <si>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</si>
  <si>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</si>
  <si>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</si>
  <si>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</si>
  <si>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</si>
  <si>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</si>
  <si>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</si>
  <si>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</si>
  <si>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</si>
  <si>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</si>
  <si>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</si>
  <si>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</si>
  <si>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</si>
  <si>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</si>
  <si>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</si>
  <si>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</si>
  <si>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</si>
  <si>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</si>
  <si>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</si>
  <si>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</si>
  <si>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</si>
  <si>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</si>
  <si>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</si>
  <si>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</si>
  <si>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</si>
  <si>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</si>
  <si>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</si>
  <si>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</si>
  <si>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</si>
  <si>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</si>
  <si>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</si>
  <si>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</si>
  <si>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</si>
  <si>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</si>
  <si>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</si>
  <si>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</si>
  <si>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</si>
  <si>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</si>
  <si>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</si>
  <si>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</si>
  <si>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</si>
  <si>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</si>
  <si>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</si>
  <si>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</si>
  <si>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</si>
  <si>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</si>
  <si>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</si>
  <si>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</si>
  <si>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</si>
  <si>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</si>
  <si>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</si>
  <si>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</si>
  <si>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</si>
  <si>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</si>
  <si>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</si>
  <si>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</si>
  <si>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</si>
  <si>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</si>
  <si>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</si>
  <si>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</si>
  <si>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</si>
  <si>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</si>
  <si>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</si>
  <si>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</si>
  <si>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</si>
  <si>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</si>
  <si>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</si>
  <si>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</si>
  <si>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</si>
  <si>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</si>
  <si>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</si>
  <si>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</si>
  <si>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</si>
  <si>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</si>
  <si>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</si>
  <si>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</si>
  <si>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</si>
  <si>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</si>
  <si>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</si>
  <si>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</si>
  <si>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</si>
  <si>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</si>
  <si>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</si>
  <si>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</si>
  <si>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</si>
  <si>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</si>
  <si>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</si>
  <si>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</si>
  <si>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</si>
  <si>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</si>
  <si>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</si>
  <si>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</si>
  <si>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</si>
  <si>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</si>
  <si>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</si>
  <si>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</si>
  <si>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</si>
  <si>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</si>
  <si>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</si>
  <si>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</si>
  <si>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</si>
  <si>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</si>
  <si>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</si>
  <si>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</si>
  <si>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</si>
  <si>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</si>
  <si>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</si>
  <si>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</si>
  <si>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</si>
  <si>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</si>
  <si>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</si>
  <si>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</si>
  <si>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</si>
  <si>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</si>
  <si>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</si>
  <si>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</si>
  <si>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</si>
  <si>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</si>
  <si>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</si>
  <si>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</si>
  <si>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</si>
  <si>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</si>
  <si>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</si>
  <si>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</si>
  <si>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</si>
  <si>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</si>
  <si>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</si>
  <si>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</si>
  <si>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</si>
  <si>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</si>
  <si>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</si>
  <si>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</si>
  <si>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</si>
  <si>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</si>
  <si>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</si>
  <si>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</si>
  <si>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</si>
  <si>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</si>
  <si>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</si>
  <si>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</si>
  <si>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</si>
  <si>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</si>
  <si>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</si>
  <si>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</si>
  <si>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</si>
  <si>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</si>
  <si>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</si>
  <si>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</si>
  <si>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</si>
  <si>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</si>
  <si>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</si>
  <si>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</si>
  <si>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</si>
  <si>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</si>
  <si>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</si>
  <si>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</si>
  <si>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</si>
  <si>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</si>
  <si>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</si>
  <si>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</si>
  <si>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</si>
  <si>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</si>
  <si>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</si>
  <si>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</si>
  <si>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</si>
  <si>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</si>
  <si>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</si>
  <si>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</si>
  <si>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</si>
  <si>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</si>
  <si>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</si>
  <si>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</si>
  <si>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</si>
  <si>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</si>
  <si>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</si>
  <si>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</si>
  <si>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</si>
  <si>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</si>
  <si>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</si>
  <si>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</si>
  <si>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</si>
  <si>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</si>
  <si>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</si>
  <si>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</si>
  <si>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</si>
  <si>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</si>
  <si>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</si>
  <si>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</si>
  <si>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</si>
  <si>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</si>
  <si>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</si>
  <si>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</si>
  <si>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</si>
  <si>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</si>
  <si>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</si>
  <si>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</si>
  <si>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</si>
  <si>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</si>
  <si>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</si>
  <si>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</si>
  <si>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</si>
  <si>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</si>
  <si>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</si>
  <si>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</si>
  <si>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</si>
  <si>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</si>
  <si>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</si>
  <si>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</si>
  <si>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</si>
  <si>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</si>
  <si>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</si>
  <si>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</si>
  <si>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</si>
  <si>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</si>
  <si>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</si>
  <si>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</si>
  <si>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</si>
  <si>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</si>
  <si>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</si>
  <si>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</si>
  <si>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</si>
  <si>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</si>
  <si>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</si>
  <si>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</si>
  <si>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</si>
  <si>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</si>
  <si>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</si>
  <si>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</si>
  <si>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</si>
  <si>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</si>
  <si>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</si>
  <si>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</si>
  <si>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</si>
  <si>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</si>
  <si>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</si>
  <si>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</si>
  <si>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</si>
  <si>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</si>
  <si>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</si>
  <si>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</si>
  <si>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</si>
  <si>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</si>
  <si>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</si>
  <si>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</si>
  <si>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</si>
  <si>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</si>
  <si>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</si>
  <si>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</si>
  <si>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</si>
  <si>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</si>
  <si>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</si>
  <si>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</si>
  <si>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</si>
  <si>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</si>
  <si>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</si>
  <si>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</si>
  <si>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</si>
  <si>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</si>
  <si>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</si>
  <si>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</si>
  <si>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</si>
  <si>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</si>
  <si>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</si>
  <si>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</si>
  <si>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</si>
  <si>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</si>
  <si>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</si>
  <si>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</si>
  <si>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</si>
  <si>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</si>
  <si>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</si>
  <si>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</si>
  <si>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</si>
  <si>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</si>
  <si>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</si>
  <si>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</si>
  <si>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</si>
  <si>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</si>
  <si>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</si>
  <si>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</si>
  <si>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</si>
  <si>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</si>
  <si>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</si>
  <si>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</si>
  <si>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</si>
  <si>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</si>
  <si>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</si>
  <si>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</si>
  <si>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</si>
  <si>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</si>
  <si>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</si>
  <si>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</si>
  <si>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</si>
  <si>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</si>
  <si>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</si>
  <si>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</si>
  <si>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</si>
  <si>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</si>
  <si>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</si>
  <si>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</si>
  <si>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</si>
  <si>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</si>
  <si>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</si>
  <si>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</si>
  <si>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</si>
  <si>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</si>
  <si>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</si>
  <si>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</si>
  <si>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</si>
  <si>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</si>
  <si>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</si>
  <si>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</si>
  <si>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</si>
  <si>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</si>
  <si>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</si>
  <si>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</si>
  <si>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</si>
  <si>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</si>
  <si>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</si>
  <si>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</si>
  <si>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</si>
  <si>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</si>
  <si>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</si>
  <si>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</si>
  <si>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</si>
  <si>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</si>
  <si>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</si>
  <si>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</si>
  <si>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</si>
  <si>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</si>
  <si>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</si>
  <si>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</si>
  <si>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</si>
  <si>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</si>
  <si>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</si>
  <si>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</si>
  <si>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</si>
  <si>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</si>
  <si>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</si>
  <si>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</si>
  <si>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</si>
  <si>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</si>
  <si>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</si>
  <si>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</si>
  <si>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</si>
  <si>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</si>
  <si>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</si>
  <si>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</si>
  <si>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</si>
  <si>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</si>
  <si>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</si>
  <si>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</si>
  <si>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</si>
  <si>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</si>
  <si>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</si>
  <si>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</si>
  <si>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</si>
  <si>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</si>
  <si>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</si>
  <si>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</si>
  <si>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</si>
  <si>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</si>
  <si>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</si>
  <si>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</si>
  <si>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</si>
  <si>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</si>
  <si>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</si>
  <si>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</si>
  <si>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</si>
  <si>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</si>
  <si>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</si>
  <si>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</si>
  <si>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</si>
  <si>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</si>
  <si>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</si>
  <si>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</si>
  <si>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</si>
  <si>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</si>
  <si>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</si>
  <si>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</si>
  <si>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</si>
  <si>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</si>
  <si>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</si>
  <si>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</si>
  <si>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</si>
  <si>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</si>
  <si>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</si>
  <si>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</si>
  <si>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</si>
  <si>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</si>
  <si>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</si>
  <si>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</si>
  <si>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</si>
  <si>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</si>
  <si>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</si>
  <si>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</si>
  <si>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</si>
  <si>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</si>
  <si>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</si>
  <si>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</si>
  <si>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</si>
  <si>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</si>
  <si>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</si>
  <si>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</si>
  <si>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</si>
  <si>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</si>
  <si>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</si>
  <si>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</si>
  <si>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</si>
  <si>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</si>
  <si>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</si>
  <si>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</si>
  <si>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</si>
  <si>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</si>
  <si>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</si>
  <si>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</si>
  <si>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</si>
  <si>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</si>
  <si>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</si>
  <si>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</si>
  <si>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</si>
  <si>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</si>
  <si>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</si>
  <si>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</si>
  <si>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</si>
  <si>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</si>
  <si>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</si>
  <si>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</si>
  <si>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</si>
  <si>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</si>
  <si>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</si>
  <si>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</si>
  <si>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</si>
  <si>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</si>
  <si>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</si>
  <si>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</si>
  <si>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</si>
  <si>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</si>
  <si>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</si>
  <si>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</si>
  <si>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</si>
  <si>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</si>
  <si>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</si>
  <si>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</si>
  <si>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</si>
  <si>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</si>
  <si>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</si>
  <si>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</si>
  <si>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</si>
  <si>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</si>
  <si>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</si>
  <si>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</si>
  <si>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</si>
  <si>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</si>
  <si>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</si>
  <si>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</si>
  <si>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</si>
  <si>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</si>
  <si>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</si>
  <si>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</si>
  <si>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</si>
  <si>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</si>
  <si>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</si>
  <si>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</si>
  <si>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</si>
  <si>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</si>
  <si>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</si>
  <si>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</si>
  <si>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</si>
  <si>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</si>
  <si>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</si>
  <si>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</si>
  <si>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</si>
  <si>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</si>
  <si>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</si>
  <si>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</si>
  <si>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</si>
  <si>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</si>
  <si>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</si>
  <si>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</si>
  <si>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</si>
  <si>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</si>
  <si>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</si>
  <si>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</si>
  <si>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</si>
  <si>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</si>
  <si>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</si>
  <si>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</si>
  <si>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</si>
  <si>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</si>
  <si>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</si>
  <si>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</si>
  <si>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</si>
  <si>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</si>
  <si>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</si>
  <si>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</si>
  <si>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</si>
  <si>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</si>
  <si>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</si>
  <si>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</si>
  <si>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</si>
  <si>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</si>
  <si>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</si>
  <si>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</si>
  <si>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</si>
  <si>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</si>
  <si>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</si>
  <si>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</si>
  <si>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</si>
  <si>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</si>
  <si>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</si>
  <si>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</si>
  <si>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</si>
  <si>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</si>
  <si>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</si>
  <si>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</si>
  <si>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</si>
  <si>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</si>
  <si>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</si>
  <si>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</si>
  <si>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</si>
  <si>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</si>
  <si>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</si>
  <si>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</si>
  <si>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</si>
  <si>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</si>
  <si>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</si>
  <si>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</si>
  <si>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</si>
  <si>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</si>
  <si>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</si>
  <si>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</si>
  <si>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</si>
  <si>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</si>
  <si>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</si>
  <si>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</si>
  <si>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</si>
  <si>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</si>
  <si>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</si>
  <si>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</si>
  <si>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</si>
  <si>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</si>
  <si>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</si>
  <si>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</si>
  <si>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</si>
  <si>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</si>
  <si>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</si>
  <si>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</si>
  <si>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</si>
  <si>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</si>
  <si>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</si>
  <si>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</si>
  <si>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</si>
  <si>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</si>
  <si>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</si>
  <si>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</si>
  <si>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</si>
  <si>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</si>
  <si>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</si>
  <si>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</si>
  <si>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</si>
  <si>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</si>
  <si>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</si>
  <si>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</si>
  <si>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</si>
  <si>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</si>
  <si>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</si>
  <si>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</si>
  <si>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</si>
  <si>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</si>
  <si>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</si>
  <si>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</si>
  <si>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</si>
  <si>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</si>
  <si>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</si>
  <si>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</si>
  <si>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</si>
  <si>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</si>
  <si>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</si>
  <si>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</si>
  <si>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</si>
  <si>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</si>
  <si>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</si>
  <si>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</si>
  <si>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</si>
  <si>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</si>
  <si>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</si>
  <si>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</si>
  <si>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</si>
  <si>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</si>
  <si>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</si>
  <si>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</si>
  <si>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</si>
  <si>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</si>
  <si>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</si>
  <si>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</si>
  <si>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</si>
  <si>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</si>
  <si>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</si>
  <si>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</si>
  <si>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</si>
  <si>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</si>
  <si>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</si>
  <si>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</si>
  <si>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</si>
  <si>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</si>
  <si>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</si>
  <si>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</si>
  <si>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</si>
  <si>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</si>
  <si>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</si>
  <si>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</si>
  <si>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</si>
  <si>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</si>
  <si>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</si>
  <si>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</si>
  <si>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</si>
  <si>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</si>
  <si>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</si>
  <si>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</si>
  <si>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</si>
  <si>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</si>
  <si>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</si>
  <si>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</si>
  <si>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</si>
  <si>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</si>
  <si>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</si>
  <si>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</si>
  <si>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</si>
  <si>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</si>
  <si>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</si>
  <si>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</si>
  <si>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</si>
  <si>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</si>
  <si>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</si>
  <si>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</si>
  <si>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</si>
  <si>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</si>
  <si>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</si>
  <si>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</si>
  <si>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</si>
  <si>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</si>
  <si>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</si>
  <si>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</si>
  <si>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</si>
  <si>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</si>
  <si>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</si>
  <si>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</si>
  <si>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</si>
  <si>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</si>
  <si>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</si>
  <si>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</si>
  <si>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</si>
  <si>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</si>
  <si>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</si>
  <si>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</si>
  <si>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</si>
  <si>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</si>
  <si>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</si>
  <si>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</si>
  <si>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</si>
  <si>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</si>
  <si>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</si>
  <si>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</si>
  <si>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</si>
  <si>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</si>
  <si>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</si>
  <si>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</si>
  <si>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</si>
  <si>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</si>
  <si>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</si>
  <si>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</si>
  <si>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</si>
  <si>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</si>
  <si>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</si>
  <si>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</si>
  <si>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</si>
  <si>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</si>
  <si>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</si>
  <si>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</si>
  <si>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</si>
  <si>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</si>
  <si>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</si>
  <si>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</si>
  <si>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</si>
  <si>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</si>
  <si>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</si>
  <si>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</si>
  <si>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</si>
  <si>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</si>
  <si>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</si>
  <si>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</si>
  <si>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</si>
  <si>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</si>
  <si>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</si>
  <si>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</si>
  <si>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</si>
  <si>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</si>
  <si>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</si>
  <si>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</si>
  <si>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</si>
  <si>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</si>
  <si>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</si>
  <si>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</si>
  <si>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</si>
  <si>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</si>
  <si>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</si>
  <si>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</si>
  <si>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</si>
  <si>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</si>
  <si>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</si>
  <si>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</si>
  <si>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</si>
  <si>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</si>
  <si>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</si>
  <si>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</si>
  <si>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</si>
  <si>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</si>
  <si>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</si>
  <si>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</si>
  <si>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</si>
  <si>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</si>
  <si>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</si>
  <si>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</si>
  <si>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</si>
  <si>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</si>
  <si>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</si>
  <si>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</si>
  <si>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</si>
  <si>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</si>
  <si>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</si>
  <si>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</si>
  <si>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</si>
  <si>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</si>
  <si>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</si>
  <si>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</si>
  <si>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</si>
  <si>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</si>
  <si>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</si>
  <si>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</si>
  <si>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</si>
  <si>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</si>
  <si>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</si>
  <si>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</si>
  <si>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</si>
  <si>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</si>
  <si>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</si>
  <si>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</si>
  <si>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</si>
  <si>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</si>
  <si>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</si>
  <si>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</si>
  <si>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</si>
  <si>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</si>
  <si>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</si>
  <si>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</si>
  <si>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</si>
  <si>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</si>
  <si>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</si>
  <si>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</si>
  <si>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</si>
  <si>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</si>
  <si>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</si>
  <si>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</si>
  <si>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</si>
  <si>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</si>
  <si>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</si>
  <si>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</si>
  <si>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</si>
  <si>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</si>
  <si>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</si>
  <si>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</si>
  <si>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</si>
  <si>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</si>
  <si>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</si>
  <si>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</si>
  <si>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</si>
  <si>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</si>
  <si>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</si>
  <si>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</si>
  <si>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</si>
  <si>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</si>
  <si>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</si>
  <si>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</si>
  <si>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</si>
  <si>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</si>
  <si>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</si>
  <si>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</si>
  <si>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</si>
  <si>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</si>
  <si>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</si>
  <si>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</si>
  <si>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</si>
  <si>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</si>
  <si>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</si>
  <si>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</si>
  <si>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</si>
  <si>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</si>
  <si>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</si>
  <si>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</si>
  <si>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</si>
  <si>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</si>
  <si>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</si>
  <si>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</si>
  <si>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</si>
  <si>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</si>
  <si>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</si>
  <si>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</si>
  <si>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</si>
  <si>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</si>
  <si>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</si>
  <si>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</si>
  <si>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</si>
  <si>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</si>
  <si>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</si>
  <si>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</si>
  <si>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</si>
  <si>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</si>
  <si>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</si>
  <si>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</si>
  <si>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</si>
  <si>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</si>
  <si>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</si>
  <si>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</si>
  <si>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</si>
  <si>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</si>
  <si>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</si>
  <si>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</si>
  <si>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</si>
  <si>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</si>
  <si>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</si>
  <si>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</si>
  <si>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</si>
  <si>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</si>
  <si>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</si>
  <si>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</si>
  <si>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</si>
  <si>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</si>
  <si>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</si>
  <si>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</si>
  <si>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</si>
  <si>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</si>
  <si>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</si>
  <si>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</si>
  <si>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</si>
  <si>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</si>
  <si>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</si>
  <si>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</si>
  <si>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</si>
  <si>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</si>
  <si>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</si>
  <si>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</si>
  <si>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</si>
  <si>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</si>
  <si>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</si>
  <si>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</si>
  <si>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</si>
  <si>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</si>
  <si>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</si>
  <si>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</si>
  <si>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</si>
  <si>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</si>
  <si>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</si>
  <si>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</si>
  <si>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</si>
  <si>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</si>
  <si>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</si>
  <si>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</si>
  <si>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</si>
  <si>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</si>
  <si>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</si>
  <si>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</si>
  <si>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</si>
  <si>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</si>
  <si>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</si>
  <si>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</si>
  <si>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</si>
  <si>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</si>
  <si>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</si>
  <si>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</si>
  <si>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</si>
  <si>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</si>
  <si>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</si>
  <si>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</si>
  <si>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</si>
  <si>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</si>
  <si>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</si>
  <si>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</si>
  <si>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</si>
  <si>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</si>
  <si>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</si>
  <si>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</si>
  <si>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</si>
  <si>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</si>
  <si>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</si>
  <si>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</si>
  <si>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</si>
  <si>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</si>
  <si>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</si>
  <si>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</si>
  <si>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</si>
  <si>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</si>
  <si>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</si>
  <si>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</si>
  <si>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</si>
  <si>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</si>
  <si>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</si>
  <si>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</si>
  <si>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</si>
  <si>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</si>
  <si>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</si>
  <si>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</si>
  <si>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</si>
  <si>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</si>
  <si>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</si>
  <si>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</si>
  <si>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</si>
  <si>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</si>
  <si>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</si>
  <si>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</si>
  <si>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</si>
  <si>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</si>
  <si>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</si>
  <si>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</si>
  <si>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</si>
  <si>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</si>
  <si>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</si>
  <si>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</si>
  <si>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</si>
  <si>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</si>
  <si>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</si>
  <si>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</si>
  <si>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</si>
  <si>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</si>
  <si>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</si>
  <si>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</si>
  <si>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</si>
  <si>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</si>
  <si>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</si>
  <si>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</si>
  <si>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</si>
  <si>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</si>
  <si>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</si>
  <si>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</si>
  <si>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</si>
  <si>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</si>
  <si>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</si>
  <si>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</si>
  <si>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</si>
  <si>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</si>
  <si>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</si>
  <si>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</si>
  <si>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</si>
  <si>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</si>
  <si>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</si>
  <si>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</si>
  <si>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</si>
  <si>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</si>
  <si>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</si>
  <si>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</si>
  <si>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</si>
  <si>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</si>
  <si>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</si>
  <si>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</si>
  <si>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</si>
  <si>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</si>
  <si>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</si>
  <si>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</si>
  <si>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</si>
  <si>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</si>
  <si>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</si>
  <si>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</si>
  <si>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</si>
  <si>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</si>
  <si>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</si>
  <si>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</si>
  <si>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</si>
  <si>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</si>
  <si>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</si>
  <si>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</si>
  <si>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</si>
  <si>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</si>
  <si>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</si>
  <si>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</si>
  <si>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</si>
  <si>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</si>
  <si>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</si>
  <si>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</si>
  <si>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</si>
  <si>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</si>
  <si>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</si>
  <si>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</si>
  <si>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</si>
  <si>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</si>
  <si>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</si>
  <si>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</si>
  <si>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</si>
  <si>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</si>
  <si>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</si>
  <si>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</si>
  <si>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</si>
  <si>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</si>
  <si>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</si>
  <si>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</si>
  <si>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</si>
  <si>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</si>
  <si>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</si>
  <si>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</si>
  <si>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</si>
  <si>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</si>
  <si>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</si>
  <si>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</si>
  <si>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</si>
  <si>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</si>
  <si>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</si>
  <si>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</si>
  <si>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</si>
  <si>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</si>
  <si>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</si>
  <si>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</si>
  <si>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</si>
  <si>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</si>
  <si>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</si>
  <si>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</si>
  <si>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</si>
  <si>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</si>
  <si>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</si>
  <si>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</si>
  <si>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</si>
  <si>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</si>
  <si>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</si>
  <si>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</si>
  <si>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</si>
  <si>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</si>
  <si>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</si>
  <si>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</si>
  <si>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</si>
  <si>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</si>
  <si>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</si>
  <si>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</si>
  <si>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</si>
  <si>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</si>
  <si>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</si>
  <si>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</si>
  <si>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</si>
  <si>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</si>
  <si>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</si>
  <si>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</si>
  <si>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</si>
  <si>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</si>
  <si>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</si>
  <si>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</si>
  <si>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</si>
  <si>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</si>
  <si>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</si>
  <si>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</si>
  <si>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</si>
  <si>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</si>
  <si>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</si>
  <si>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</si>
  <si>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</si>
  <si>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</si>
  <si>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</si>
  <si>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</si>
  <si>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</si>
  <si>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</si>
  <si>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</si>
  <si>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</si>
  <si>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</si>
  <si>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</si>
  <si>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</si>
  <si>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</si>
  <si>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</si>
  <si>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</si>
  <si>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</si>
  <si>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</si>
  <si>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</si>
  <si>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</si>
  <si>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</si>
  <si>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</si>
  <si>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</si>
  <si>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</si>
  <si>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</si>
  <si>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</si>
  <si>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</si>
  <si>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</si>
  <si>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</si>
  <si>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</si>
  <si>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</si>
  <si>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</si>
  <si>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</si>
  <si>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</si>
  <si>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</si>
  <si>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</si>
  <si>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</si>
  <si>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</si>
  <si>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</si>
  <si>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</si>
  <si>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</si>
  <si>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</si>
  <si>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</si>
  <si>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</si>
  <si>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</si>
  <si>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</si>
  <si>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</si>
  <si>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</si>
  <si>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</si>
  <si>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</si>
  <si>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</si>
  <si>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</si>
  <si>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</si>
  <si>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</si>
  <si>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</si>
  <si>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</si>
  <si>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</si>
  <si>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</si>
  <si>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</si>
  <si>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</si>
  <si>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</si>
  <si>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</si>
  <si>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</si>
  <si>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</si>
  <si>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</si>
  <si>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</si>
  <si>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</si>
  <si>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</si>
  <si>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</si>
  <si>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</si>
  <si>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</si>
  <si>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</si>
  <si>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</si>
  <si>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</si>
  <si>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</si>
  <si>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</si>
  <si>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</si>
  <si>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</si>
  <si>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</si>
  <si>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</si>
  <si>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</si>
  <si>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</si>
  <si>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</si>
  <si>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</si>
  <si>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</si>
  <si>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</si>
  <si>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</si>
  <si>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</si>
  <si>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</si>
  <si>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</si>
  <si>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</si>
  <si>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</si>
  <si>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</si>
  <si>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</si>
  <si>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</si>
  <si>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</si>
  <si>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</si>
  <si>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</si>
  <si>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</si>
  <si>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</si>
  <si>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</si>
  <si>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</si>
  <si>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</si>
  <si>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</si>
  <si>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</si>
  <si>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</si>
  <si>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</si>
  <si>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</si>
  <si>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</si>
  <si>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</si>
  <si>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</si>
  <si>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</si>
  <si>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</si>
  <si>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</si>
  <si>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</si>
  <si>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</si>
  <si>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</si>
  <si>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</si>
  <si>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</si>
  <si>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</si>
  <si>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</si>
  <si>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</si>
  <si>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</si>
  <si>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</si>
  <si>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</si>
  <si>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</si>
  <si>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</si>
  <si>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</si>
  <si>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</si>
  <si>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</si>
  <si>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</si>
  <si>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</si>
  <si>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</si>
  <si>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</si>
  <si>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</si>
  <si>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</si>
  <si>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</si>
  <si>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</si>
  <si>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</si>
  <si>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</si>
  <si>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</si>
  <si>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</si>
  <si>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</si>
  <si>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</si>
  <si>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</si>
  <si>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</si>
  <si>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</si>
  <si>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</si>
  <si>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</si>
  <si>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</si>
  <si>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</si>
  <si>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</si>
  <si>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</si>
  <si>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</si>
  <si>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</si>
  <si>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</si>
  <si>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</si>
  <si>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</si>
  <si>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</si>
  <si>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</si>
  <si>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</si>
  <si>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</si>
  <si>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</si>
  <si>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</si>
  <si>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</si>
  <si>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</si>
  <si>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</si>
  <si>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</si>
  <si>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</si>
  <si>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</si>
  <si>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</si>
  <si>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</si>
  <si>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</si>
  <si>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</si>
  <si>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</si>
  <si>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</si>
  <si>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</si>
  <si>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</si>
  <si>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</si>
  <si>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</si>
  <si>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</si>
  <si>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</si>
  <si>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</si>
  <si>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</si>
  <si>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</si>
  <si>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</si>
  <si>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</si>
  <si>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</si>
  <si>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</si>
  <si>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</si>
  <si>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</si>
  <si>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</si>
  <si>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</si>
  <si>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</si>
  <si>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</si>
  <si>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</si>
  <si>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</si>
  <si>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</si>
  <si>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</si>
  <si>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</si>
  <si>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</si>
  <si>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</si>
  <si>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</si>
  <si>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</si>
  <si>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</si>
  <si>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</si>
  <si>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</si>
  <si>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</si>
  <si>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</si>
  <si>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</si>
  <si>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</si>
  <si>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</si>
  <si>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</si>
  <si>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</si>
  <si>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</si>
  <si>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</si>
  <si>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</si>
  <si>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</si>
  <si>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</si>
  <si>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</si>
  <si>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</si>
  <si>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</si>
  <si>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</si>
  <si>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</si>
  <si>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</si>
  <si>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</si>
  <si>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</si>
  <si>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</si>
  <si>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</si>
  <si>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</si>
  <si>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</si>
  <si>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</si>
  <si>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</si>
  <si>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</si>
  <si>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</si>
  <si>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</si>
  <si>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</si>
  <si>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</si>
  <si>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</si>
  <si>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</si>
  <si>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</si>
  <si>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</si>
  <si>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</si>
  <si>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</si>
  <si>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</si>
  <si>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</si>
  <si>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</si>
  <si>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</si>
  <si>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</si>
  <si>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</si>
  <si>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</si>
  <si>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</si>
  <si>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</si>
  <si>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</si>
  <si>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</si>
  <si>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</si>
  <si>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</si>
  <si>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</si>
  <si>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</si>
  <si>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</si>
  <si>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</si>
  <si>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</si>
  <si>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</si>
  <si>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</si>
  <si>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</si>
  <si>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</si>
  <si>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</si>
  <si>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</si>
  <si>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</si>
  <si>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</si>
  <si>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</si>
  <si>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</si>
  <si>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</si>
  <si>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</si>
  <si>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</si>
  <si>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</si>
  <si>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</si>
  <si>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</si>
  <si>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</si>
  <si>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</si>
  <si>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</si>
  <si>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</si>
  <si>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</si>
  <si>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</si>
  <si>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</si>
  <si>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</si>
  <si>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</si>
  <si>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</si>
  <si>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</si>
  <si>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</si>
  <si>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</si>
  <si>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</si>
  <si>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</si>
  <si>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</si>
  <si>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</si>
  <si>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</si>
  <si>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</si>
  <si>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</si>
  <si>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</si>
  <si>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</si>
  <si>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</si>
  <si>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</si>
  <si>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</si>
  <si>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</si>
  <si>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</si>
  <si>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</si>
  <si>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</si>
  <si>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</si>
  <si>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</si>
  <si>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</si>
  <si>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</si>
  <si>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</si>
  <si>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</si>
  <si>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</si>
  <si>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</si>
  <si>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</si>
  <si>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</si>
  <si>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</si>
  <si>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</si>
  <si>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</si>
  <si>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</si>
  <si>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</si>
  <si>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</si>
  <si>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</si>
  <si>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</si>
  <si>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</si>
  <si>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</si>
  <si>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</si>
  <si>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</si>
  <si>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</si>
  <si>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</si>
  <si>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</si>
  <si>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</si>
  <si>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</si>
  <si>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</si>
  <si>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</si>
  <si>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</si>
  <si>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</si>
  <si>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</si>
  <si>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</si>
  <si>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</si>
  <si>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</si>
  <si>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</si>
  <si>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</si>
  <si>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</si>
  <si>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</si>
  <si>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</si>
  <si>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</si>
  <si>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</si>
  <si>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</si>
  <si>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</si>
  <si>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</si>
  <si>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</si>
  <si>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</si>
  <si>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</si>
  <si>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</si>
  <si>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</si>
  <si>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</si>
  <si>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</si>
  <si>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</si>
  <si>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</si>
  <si>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</si>
  <si>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</si>
  <si>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</si>
  <si>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</si>
  <si>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</si>
  <si>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</si>
  <si>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</si>
  <si>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</si>
  <si>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</si>
  <si>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</si>
  <si>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</si>
  <si>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</si>
  <si>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</si>
  <si>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</si>
  <si>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</si>
  <si>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</si>
  <si>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</si>
  <si>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</si>
  <si>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</si>
  <si>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</si>
  <si>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</si>
  <si>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</si>
  <si>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</si>
  <si>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</si>
  <si>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</si>
  <si>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</si>
  <si>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</si>
  <si>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</si>
  <si>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</si>
  <si>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</si>
  <si>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</si>
  <si>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</si>
  <si>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</si>
  <si>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</si>
  <si>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</si>
  <si>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</si>
  <si>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</si>
  <si>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</si>
  <si>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</si>
  <si>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</si>
  <si>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</si>
  <si>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</si>
  <si>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</si>
  <si>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</si>
  <si>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</si>
  <si>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</si>
  <si>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</si>
  <si>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</si>
  <si>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</si>
  <si>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</si>
  <si>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</si>
  <si>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</si>
  <si>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</si>
  <si>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</si>
  <si>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</si>
  <si>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</si>
  <si>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</si>
  <si>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</si>
  <si>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</si>
  <si>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</si>
  <si>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</si>
  <si>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</si>
  <si>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</si>
  <si>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</si>
  <si>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</si>
  <si>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</si>
  <si>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</si>
  <si>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</si>
  <si>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</si>
  <si>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</si>
  <si>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</si>
  <si>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</si>
  <si>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</si>
  <si>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</si>
  <si>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</si>
  <si>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</si>
  <si>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</si>
  <si>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</si>
  <si>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</si>
  <si>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</si>
  <si>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</si>
  <si>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</si>
  <si>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</si>
  <si>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</si>
  <si>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</si>
  <si>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</si>
  <si>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</si>
  <si>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</si>
  <si>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</si>
  <si>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</si>
  <si>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</si>
  <si>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</si>
  <si>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</si>
  <si>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</si>
  <si>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</si>
  <si>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</si>
  <si>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</si>
  <si>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</si>
  <si>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</si>
  <si>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</si>
  <si>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</si>
  <si>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</si>
  <si>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</si>
  <si>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</si>
  <si>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</si>
  <si>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</si>
  <si>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</si>
  <si>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</si>
  <si>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</si>
  <si>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</si>
  <si>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</si>
  <si>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</si>
  <si>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</si>
  <si>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</si>
  <si>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</si>
  <si>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</si>
  <si>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</si>
  <si>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</si>
  <si>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</si>
  <si>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</si>
  <si>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</si>
  <si>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</si>
  <si>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</si>
  <si>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</si>
  <si>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</si>
  <si>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</si>
  <si>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</si>
  <si>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</si>
  <si>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</si>
  <si>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</si>
  <si>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</si>
  <si>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</si>
  <si>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</si>
  <si>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</si>
  <si>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</si>
  <si>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</si>
  <si>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</si>
  <si>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</si>
  <si>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</si>
  <si>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</si>
  <si>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</si>
  <si>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</si>
  <si>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</si>
  <si>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</si>
  <si>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</si>
  <si>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</si>
  <si>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</si>
  <si>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</si>
  <si>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</si>
  <si>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</si>
  <si>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</si>
  <si>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</si>
  <si>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</si>
  <si>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</si>
  <si>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</si>
  <si>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</si>
  <si>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</si>
  <si>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</si>
  <si>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</si>
  <si>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</si>
  <si>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</si>
  <si>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</si>
  <si>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</si>
  <si>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</si>
  <si>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</si>
  <si>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</si>
  <si>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</si>
  <si>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</si>
  <si>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</si>
  <si>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</si>
  <si>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</si>
  <si>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</si>
  <si>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</si>
  <si>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</si>
  <si>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</si>
  <si>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</si>
  <si>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</si>
  <si>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</si>
  <si>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</si>
  <si>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</si>
  <si>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</si>
  <si>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</si>
  <si>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</si>
  <si>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</si>
  <si>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</si>
  <si>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</si>
  <si>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</si>
  <si>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</si>
  <si>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</si>
  <si>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</si>
  <si>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</si>
  <si>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</si>
  <si>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</si>
  <si>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</si>
  <si>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</si>
  <si>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</si>
  <si>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</si>
  <si>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</si>
  <si>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</si>
  <si>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</si>
  <si>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</si>
  <si>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</si>
  <si>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</si>
  <si>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</si>
  <si>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</si>
  <si>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</si>
  <si>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</si>
  <si>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</si>
  <si>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</si>
  <si>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</si>
  <si>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</si>
  <si>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</si>
  <si>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</si>
  <si>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</si>
  <si>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</si>
  <si>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</si>
  <si>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</si>
  <si>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</si>
  <si>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</si>
  <si>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</si>
  <si>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</si>
  <si>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</si>
  <si>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</si>
  <si>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</si>
  <si>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</si>
  <si>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</si>
  <si>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</si>
  <si>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</si>
  <si>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</si>
  <si>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</si>
  <si>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</si>
  <si>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</si>
  <si>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</si>
  <si>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</si>
  <si>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</si>
  <si>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</si>
  <si>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</si>
  <si>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</si>
  <si>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</si>
  <si>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</si>
  <si>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</si>
  <si>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</si>
  <si>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</si>
  <si>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</si>
  <si>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</si>
  <si>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</si>
  <si>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</si>
  <si>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</si>
  <si>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</si>
  <si>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</si>
  <si>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</si>
  <si>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</si>
  <si>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</si>
  <si>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</si>
  <si>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</si>
  <si>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</si>
  <si>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</si>
  <si>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</si>
  <si>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</si>
  <si>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</si>
  <si>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</si>
  <si>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</si>
  <si>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</si>
  <si>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</si>
  <si>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</si>
  <si>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</si>
  <si>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</si>
  <si>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</si>
  <si>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</si>
  <si>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</si>
  <si>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</si>
  <si>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</si>
  <si>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</si>
  <si>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</si>
  <si>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</si>
  <si>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</si>
  <si>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</si>
  <si>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</si>
  <si>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</si>
  <si>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</si>
  <si>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</si>
  <si>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</si>
  <si>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</si>
  <si>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</si>
  <si>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</si>
  <si>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</si>
  <si>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</si>
  <si>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</si>
  <si>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</si>
  <si>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</si>
  <si>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</si>
  <si>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</si>
  <si>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</si>
  <si>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</si>
  <si>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</si>
  <si>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</si>
  <si>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</si>
  <si>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</si>
  <si>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</si>
  <si>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</si>
  <si>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</si>
  <si>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</si>
  <si>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</si>
  <si>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</si>
  <si>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</si>
  <si>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</si>
  <si>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</si>
  <si>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</si>
  <si>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</si>
  <si>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</si>
  <si>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</si>
  <si>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</si>
  <si>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</si>
  <si>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</si>
  <si>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</si>
  <si>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</si>
  <si>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</si>
  <si>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</si>
  <si>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</si>
  <si>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</si>
  <si>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</si>
  <si>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</si>
  <si>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</si>
  <si>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</si>
  <si>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</si>
  <si>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</si>
  <si>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</si>
  <si>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</si>
  <si>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</si>
  <si>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</si>
  <si>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</si>
  <si>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</si>
  <si>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</si>
  <si>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</si>
  <si>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</si>
  <si>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</si>
  <si>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</si>
  <si>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</si>
  <si>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</si>
  <si>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</si>
  <si>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</si>
  <si>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</si>
  <si>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</si>
  <si>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</si>
  <si>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</si>
  <si>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</si>
  <si>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</si>
  <si>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</si>
  <si>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</si>
  <si>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</si>
  <si>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</si>
  <si>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</si>
  <si>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</si>
  <si>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</si>
  <si>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</si>
  <si>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</si>
  <si>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</si>
  <si>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</si>
  <si>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</si>
  <si>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</si>
  <si>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</si>
  <si>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</si>
  <si>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</si>
  <si>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</si>
  <si>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</si>
  <si>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</si>
  <si>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</si>
  <si>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</si>
  <si>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</si>
  <si>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</si>
  <si>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</si>
  <si>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</si>
  <si>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</si>
  <si>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</si>
  <si>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</si>
  <si>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</si>
  <si>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</si>
  <si>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</si>
  <si>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</si>
  <si>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</si>
  <si>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</si>
  <si>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</si>
  <si>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</si>
  <si>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</si>
  <si>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</si>
  <si>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</si>
  <si>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</si>
  <si>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</si>
  <si>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</si>
  <si>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</si>
  <si>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</si>
  <si>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</si>
  <si>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</si>
  <si>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</si>
  <si>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</si>
  <si>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</si>
  <si>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</si>
  <si>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</si>
  <si>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</si>
  <si>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</si>
  <si>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</si>
  <si>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</si>
  <si>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</si>
  <si>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</si>
  <si>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</si>
  <si>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</si>
  <si>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</si>
  <si>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</si>
  <si>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</si>
  <si>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</si>
  <si>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</si>
  <si>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</si>
  <si>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</si>
  <si>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</si>
  <si>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</si>
  <si>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</si>
  <si>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</si>
  <si>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</si>
  <si>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</si>
  <si>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</si>
  <si>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</si>
  <si>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</si>
  <si>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</si>
  <si>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</si>
  <si>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</si>
  <si>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</si>
  <si>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</si>
  <si>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</si>
  <si>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</si>
  <si>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</si>
  <si>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</si>
  <si>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</si>
  <si>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</si>
  <si>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</si>
  <si>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</si>
  <si>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</si>
  <si>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</si>
  <si>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</si>
  <si>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</si>
  <si>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</si>
  <si>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</si>
  <si>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</si>
  <si>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</si>
  <si>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</si>
  <si>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</si>
  <si>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</si>
  <si>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</si>
  <si>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</si>
  <si>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</si>
  <si>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</si>
  <si>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</si>
  <si>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</si>
  <si>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</si>
  <si>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</si>
  <si>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</si>
  <si>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</si>
  <si>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</si>
  <si>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</si>
  <si>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</si>
  <si>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</si>
  <si>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</si>
  <si>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</si>
  <si>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</si>
  <si>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</si>
  <si>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</si>
  <si>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</si>
  <si>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</si>
  <si>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</si>
  <si>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</si>
  <si>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</si>
  <si>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</si>
  <si>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</si>
  <si>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</si>
  <si>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</si>
  <si>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</si>
  <si>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</si>
  <si>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</si>
  <si>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</si>
  <si>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</si>
  <si>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</si>
  <si>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</si>
  <si>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</si>
  <si>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</si>
  <si>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</si>
  <si>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</si>
  <si>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</si>
  <si>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</si>
  <si>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</si>
  <si>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</si>
  <si>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</si>
  <si>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</si>
  <si>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</si>
  <si>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</si>
  <si>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</si>
  <si>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</si>
  <si>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</si>
  <si>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</si>
  <si>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</si>
  <si>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</si>
  <si>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</si>
  <si>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</si>
  <si>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</si>
  <si>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</si>
  <si>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</si>
  <si>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</si>
  <si>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</si>
  <si>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</si>
  <si>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</si>
  <si>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</si>
  <si>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</si>
  <si>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</si>
  <si>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</si>
  <si>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</si>
  <si>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</si>
  <si>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</si>
  <si>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</si>
  <si>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</si>
  <si>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</si>
  <si>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</si>
  <si>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</si>
  <si>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</si>
  <si>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</si>
  <si>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</si>
  <si>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</si>
  <si>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</si>
  <si>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</si>
  <si>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</si>
  <si>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</si>
  <si>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</si>
  <si>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</si>
  <si>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</si>
  <si>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</si>
  <si>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</si>
  <si>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</si>
  <si>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</si>
  <si>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</si>
  <si>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</si>
  <si>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</si>
  <si>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</si>
  <si>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</si>
  <si>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</si>
  <si>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</si>
  <si>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</si>
  <si>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</si>
  <si>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</si>
  <si>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</si>
  <si>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</si>
  <si>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</si>
  <si>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</si>
  <si>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</si>
  <si>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</si>
  <si>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</si>
  <si>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</si>
  <si>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</si>
  <si>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</si>
  <si>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</si>
  <si>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</si>
  <si>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</si>
  <si>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</si>
  <si>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</si>
  <si>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</si>
  <si>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</si>
  <si>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</si>
  <si>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</si>
  <si>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</si>
  <si>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</si>
  <si>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</si>
  <si>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</si>
  <si>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</si>
  <si>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</si>
  <si>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</si>
  <si>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</si>
  <si>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</si>
  <si>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</si>
  <si>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</si>
  <si>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</si>
  <si>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</si>
  <si>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</si>
  <si>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</si>
  <si>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</si>
  <si>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</si>
  <si>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</si>
  <si>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</si>
  <si>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</si>
  <si>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</si>
  <si>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</si>
  <si>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</si>
  <si>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</si>
  <si>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</si>
  <si>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</si>
  <si>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</si>
  <si>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</si>
  <si>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</si>
  <si>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</si>
  <si>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</si>
  <si>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</si>
  <si>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</si>
  <si>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</si>
  <si>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</si>
  <si>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</si>
  <si>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</si>
  <si>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</si>
  <si>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</si>
  <si>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</si>
  <si>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</si>
  <si>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</si>
  <si>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</si>
  <si>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</si>
  <si>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</si>
  <si>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</si>
  <si>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</si>
  <si>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</si>
  <si>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</si>
  <si>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</si>
  <si>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</si>
  <si>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</si>
  <si>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</si>
  <si>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</si>
  <si>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</si>
  <si>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</si>
  <si>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</si>
  <si>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</si>
  <si>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</si>
  <si>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</si>
  <si>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</si>
  <si>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</si>
  <si>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</si>
  <si>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</si>
  <si>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</si>
  <si>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</si>
  <si>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</si>
  <si>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</si>
  <si>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</si>
  <si>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</si>
  <si>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</si>
  <si>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</si>
  <si>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</si>
  <si>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</si>
  <si>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</si>
  <si>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</si>
  <si>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</si>
  <si>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</si>
  <si>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</si>
  <si>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</si>
  <si>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</si>
  <si>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</si>
  <si>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</si>
  <si>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</si>
  <si>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</si>
  <si>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</si>
  <si>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</si>
  <si>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</si>
  <si>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</si>
  <si>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</si>
  <si>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</si>
  <si>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</si>
  <si>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</si>
  <si>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</si>
  <si>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</si>
  <si>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</si>
  <si>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</si>
  <si>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</si>
  <si>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</si>
  <si>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</si>
  <si>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</si>
  <si>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</si>
  <si>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</si>
  <si>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</si>
  <si>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</si>
  <si>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</si>
  <si>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</si>
  <si>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</si>
  <si>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</si>
  <si>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</si>
  <si>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</si>
  <si>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</si>
  <si>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</si>
  <si>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</si>
  <si>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</si>
  <si>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</si>
  <si>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</si>
  <si>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</si>
  <si>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</si>
  <si>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</si>
  <si>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</si>
  <si>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</si>
  <si>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</si>
  <si>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</si>
  <si>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</si>
  <si>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</si>
  <si>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</si>
  <si>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</si>
  <si>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</si>
  <si>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</si>
  <si>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</si>
  <si>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</si>
  <si>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</si>
  <si>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</si>
  <si>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</si>
  <si>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</si>
  <si>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</si>
  <si>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</si>
  <si>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</si>
  <si>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</si>
  <si>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</si>
  <si>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</si>
  <si>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</si>
  <si>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</si>
  <si>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</si>
  <si>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</si>
  <si>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</si>
  <si>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</si>
  <si>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</si>
  <si>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</si>
  <si>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</si>
  <si>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</si>
  <si>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</si>
  <si>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</si>
  <si>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</si>
  <si>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</si>
  <si>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</si>
  <si>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</si>
  <si>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</si>
  <si>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</si>
  <si>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</si>
  <si>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</si>
  <si>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</si>
  <si>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</si>
  <si>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</si>
  <si>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</si>
  <si>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</si>
  <si>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</si>
  <si>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</si>
  <si>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</si>
  <si>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</si>
  <si>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</si>
  <si>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</si>
  <si>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</si>
  <si>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</si>
  <si>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</si>
  <si>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</si>
  <si>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</si>
  <si>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</si>
  <si>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</si>
  <si>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</si>
  <si>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</si>
  <si>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</si>
  <si>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</si>
  <si>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</si>
  <si>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</si>
  <si>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</si>
  <si>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</si>
  <si>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</si>
  <si>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</si>
  <si>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</si>
  <si>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</si>
  <si>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</si>
  <si>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</si>
  <si>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</si>
  <si>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</si>
  <si>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</si>
  <si>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</si>
  <si>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</si>
  <si>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</si>
  <si>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</si>
  <si>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</si>
  <si>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</si>
  <si>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</si>
  <si>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</si>
  <si>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</si>
  <si>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</si>
  <si>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</si>
  <si>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</si>
  <si>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</si>
  <si>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</si>
  <si>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</si>
  <si>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</si>
  <si>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</si>
  <si>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</si>
  <si>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</si>
  <si>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</si>
  <si>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</si>
  <si>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</si>
  <si>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</si>
  <si>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</si>
  <si>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</si>
  <si>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</si>
  <si>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</si>
  <si>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</si>
  <si>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</si>
  <si>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</si>
  <si>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</si>
  <si>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</si>
  <si>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</si>
  <si>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</si>
  <si>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</si>
  <si>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</si>
  <si>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</si>
  <si>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</si>
  <si>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</si>
  <si>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</si>
  <si>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</si>
  <si>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</si>
  <si>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</si>
  <si>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</si>
  <si>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</si>
  <si>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</si>
  <si>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</si>
  <si>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</si>
  <si>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</si>
  <si>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</si>
  <si>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</si>
  <si>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</si>
  <si>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</si>
  <si>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</si>
  <si>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</si>
  <si>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</si>
  <si>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</si>
  <si>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</si>
  <si>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</si>
  <si>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</si>
  <si>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</si>
  <si>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</si>
  <si>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</si>
  <si>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</si>
  <si>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</si>
  <si>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</si>
  <si>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</si>
  <si>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</si>
  <si>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</si>
  <si>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</si>
  <si>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</si>
  <si>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</si>
  <si>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</si>
  <si>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</si>
  <si>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</si>
  <si>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</si>
  <si>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</si>
  <si>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</si>
  <si>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</si>
  <si>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</si>
  <si>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</si>
  <si>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</si>
  <si>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</si>
  <si>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</si>
  <si>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</si>
  <si>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</si>
  <si>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</si>
  <si>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</si>
  <si>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</si>
  <si>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</si>
  <si>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</si>
  <si>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</si>
  <si>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</si>
  <si>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</si>
  <si>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</si>
  <si>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</si>
  <si>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</si>
  <si>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</si>
  <si>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</si>
  <si>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</si>
  <si>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</si>
  <si>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</si>
  <si>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</si>
  <si>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</si>
  <si>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</si>
  <si>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</si>
  <si>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</si>
  <si>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</si>
  <si>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</si>
  <si>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</si>
  <si>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</si>
  <si>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</si>
  <si>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</si>
  <si>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</si>
  <si>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</si>
  <si>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</si>
  <si>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</si>
  <si>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</si>
  <si>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</si>
  <si>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</si>
  <si>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</si>
  <si>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</si>
  <si>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</si>
  <si>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</si>
  <si>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</si>
  <si>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</si>
  <si>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</si>
  <si>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</si>
  <si>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</si>
  <si>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</si>
  <si>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</si>
  <si>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</si>
  <si>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</si>
  <si>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</si>
  <si>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</si>
  <si>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</si>
  <si>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</si>
  <si>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</si>
  <si>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</si>
  <si>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</si>
  <si>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</si>
  <si>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</si>
  <si>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</si>
  <si>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</si>
  <si>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</si>
  <si>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</si>
  <si>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</si>
  <si>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</si>
  <si>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</si>
  <si>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</si>
  <si>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</si>
  <si>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</si>
  <si>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</si>
  <si>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</si>
  <si>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</si>
  <si>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</si>
  <si>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</si>
  <si>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</si>
  <si>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</si>
  <si>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</si>
  <si>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</si>
  <si>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</si>
  <si>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</si>
  <si>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</si>
  <si>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</si>
  <si>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</si>
  <si>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</si>
  <si>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</si>
  <si>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</si>
  <si>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</si>
  <si>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</si>
  <si>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</si>
  <si>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</si>
  <si>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</si>
  <si>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</si>
  <si>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</si>
  <si>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</si>
  <si>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</si>
  <si>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</si>
  <si>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</si>
  <si>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</si>
  <si>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</si>
  <si>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</si>
  <si>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</si>
  <si>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</si>
  <si>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</si>
  <si>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</si>
  <si>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</si>
  <si>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</si>
  <si>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</si>
  <si>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</si>
  <si>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</si>
  <si>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</si>
  <si>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</si>
  <si>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</si>
  <si>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</si>
  <si>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</si>
  <si>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</si>
  <si>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</si>
  <si>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</si>
  <si>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</si>
  <si>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</si>
  <si>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</si>
  <si>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</si>
  <si>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</si>
  <si>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</si>
  <si>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</si>
  <si>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</si>
  <si>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</si>
  <si>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</si>
  <si>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</si>
  <si>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</si>
  <si>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</si>
  <si>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</si>
  <si>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</si>
  <si>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</si>
  <si>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</si>
  <si>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</si>
  <si>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</si>
  <si>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</si>
  <si>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</si>
  <si>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</si>
  <si>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</si>
  <si>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</si>
  <si>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</si>
  <si>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</si>
  <si>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</si>
  <si>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</si>
  <si>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</si>
  <si>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</si>
  <si>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</si>
  <si>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</si>
  <si>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</si>
  <si>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</si>
  <si>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</si>
  <si>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</si>
  <si>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</si>
  <si>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</si>
  <si>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</si>
  <si>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</si>
  <si>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</si>
  <si>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</si>
  <si>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</si>
  <si>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</si>
  <si>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</si>
  <si>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</si>
  <si>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</si>
  <si>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</si>
  <si>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</si>
  <si>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</si>
  <si>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</si>
  <si>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</si>
  <si>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</si>
  <si>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</si>
  <si>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</si>
  <si>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</si>
  <si>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</si>
  <si>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</si>
  <si>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</si>
  <si>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</si>
  <si>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</si>
  <si>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</si>
  <si>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</si>
  <si>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</si>
  <si>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</si>
  <si>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</si>
  <si>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</si>
  <si>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</si>
  <si>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</si>
  <si>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</si>
  <si>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</si>
  <si>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</si>
  <si>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</si>
  <si>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</si>
  <si>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</si>
  <si>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</si>
  <si>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</si>
  <si>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</si>
  <si>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</si>
  <si>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</si>
  <si>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</si>
  <si>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</si>
  <si>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</si>
  <si>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</si>
  <si>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</si>
  <si>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</si>
  <si>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</si>
  <si>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</si>
  <si>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</si>
  <si>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</si>
  <si>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</si>
  <si>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</si>
  <si>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</si>
  <si>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</si>
  <si>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</si>
  <si>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</si>
  <si>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</si>
  <si>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</si>
  <si>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</si>
  <si>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</si>
  <si>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</si>
  <si>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</si>
  <si>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</si>
  <si>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</si>
  <si>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</si>
  <si>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</si>
  <si>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</si>
  <si>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</si>
  <si>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</si>
  <si>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</si>
  <si>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</si>
  <si>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</si>
  <si>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</si>
  <si>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</si>
  <si>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</si>
  <si>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</si>
  <si>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</si>
  <si>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</si>
  <si>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</si>
  <si>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</si>
  <si>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</si>
  <si>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</si>
  <si>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</si>
  <si>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</si>
  <si>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</si>
  <si>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</si>
  <si>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</si>
  <si>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</si>
  <si>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</si>
  <si>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</si>
  <si>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</si>
  <si>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</si>
  <si>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</si>
  <si>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</si>
  <si>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</si>
  <si>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</si>
  <si>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</si>
  <si>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</si>
  <si>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</si>
  <si>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</si>
  <si>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</si>
  <si>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</si>
  <si>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</si>
  <si>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</si>
  <si>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</si>
  <si>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</si>
  <si>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</si>
  <si>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</si>
  <si>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</si>
  <si>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</si>
  <si>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</si>
  <si>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</si>
  <si>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</si>
  <si>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</si>
  <si>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</si>
  <si>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</si>
  <si>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</si>
  <si>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</si>
  <si>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</si>
  <si>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</si>
  <si>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</si>
  <si>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</si>
  <si>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</si>
  <si>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</si>
  <si>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</si>
  <si>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</si>
  <si>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</si>
  <si>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</si>
  <si>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</si>
  <si>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</si>
  <si>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</si>
  <si>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</si>
  <si>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</si>
  <si>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</si>
  <si>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</si>
  <si>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</si>
  <si>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</si>
  <si>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</si>
  <si>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</si>
  <si>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</si>
  <si>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</si>
  <si>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</si>
  <si>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</si>
  <si>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</si>
  <si>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</si>
  <si>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</si>
  <si>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</si>
  <si>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</si>
  <si>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</si>
  <si>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</si>
  <si>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</si>
  <si>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</si>
  <si>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</si>
  <si>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</si>
  <si>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</si>
  <si>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</si>
  <si>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</si>
  <si>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</si>
  <si>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</si>
  <si>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</si>
  <si>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</si>
  <si>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</si>
  <si>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</si>
  <si>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</si>
  <si>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</si>
  <si>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</si>
  <si>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</si>
  <si>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</si>
  <si>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</si>
  <si>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</si>
  <si>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</si>
  <si>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</si>
  <si>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</si>
  <si>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</si>
  <si>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</si>
  <si>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</si>
  <si>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</si>
  <si>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</si>
  <si>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</si>
  <si>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</si>
  <si>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</si>
  <si>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</si>
  <si>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</si>
  <si>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</si>
  <si>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</si>
  <si>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</si>
  <si>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</si>
  <si>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</si>
  <si>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</si>
  <si>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</si>
  <si>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</si>
  <si>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</si>
  <si>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</si>
  <si>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</si>
  <si>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</si>
  <si>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</si>
  <si>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</si>
  <si>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</si>
  <si>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</si>
  <si>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</si>
  <si>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</si>
  <si>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</si>
  <si>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</si>
  <si>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</si>
  <si>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</si>
  <si>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</si>
  <si>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</si>
  <si>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</si>
  <si>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</si>
  <si>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</si>
  <si>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</si>
  <si>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</si>
  <si>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</si>
  <si>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</si>
  <si>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</si>
  <si>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</si>
  <si>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</si>
  <si>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</si>
  <si>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</si>
  <si>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</si>
  <si>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</si>
  <si>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</si>
  <si>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</si>
  <si>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</si>
  <si>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</si>
  <si>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</si>
  <si>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</si>
  <si>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</si>
  <si>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</si>
  <si>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</si>
  <si>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</si>
  <si>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</si>
  <si>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</si>
  <si>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</si>
  <si>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</si>
  <si>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</si>
  <si>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</si>
  <si>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</si>
  <si>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</si>
  <si>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</si>
  <si>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</si>
  <si>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</si>
  <si>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</si>
  <si>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</si>
  <si>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</si>
  <si>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</si>
  <si>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</si>
  <si>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</si>
  <si>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</si>
  <si>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</si>
  <si>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</si>
  <si>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</si>
  <si>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</si>
  <si>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</si>
  <si>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</si>
  <si>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</si>
  <si>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</si>
  <si>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</si>
  <si>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</si>
  <si>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</si>
  <si>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</si>
  <si>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</si>
  <si>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</si>
  <si>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</si>
  <si>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</si>
  <si>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</si>
  <si>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</si>
  <si>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</si>
  <si>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</si>
  <si>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</si>
  <si>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</si>
  <si>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</si>
  <si>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</si>
  <si>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</si>
  <si>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</si>
  <si>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</si>
  <si>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</si>
  <si>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</si>
  <si>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</si>
  <si>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</si>
  <si>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</si>
  <si>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</si>
  <si>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</si>
  <si>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</si>
  <si>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</si>
  <si>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</si>
  <si>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</si>
  <si>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</si>
  <si>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</si>
  <si>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</si>
  <si>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</si>
  <si>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</si>
  <si>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</si>
  <si>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</si>
  <si>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</si>
  <si>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</si>
  <si>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</si>
  <si>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</si>
  <si>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</si>
  <si>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</si>
  <si>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</si>
  <si>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</si>
  <si>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</si>
  <si>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</si>
  <si>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</si>
  <si>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</si>
  <si>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</si>
  <si>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</si>
  <si>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</si>
  <si>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</si>
  <si>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</si>
  <si>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</si>
  <si>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</si>
  <si>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</si>
  <si>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</si>
  <si>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</si>
  <si>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</si>
  <si>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</si>
  <si>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</si>
  <si>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</si>
  <si>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</si>
  <si>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</si>
  <si>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</si>
  <si>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</si>
  <si>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</si>
  <si>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</si>
  <si>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</si>
  <si>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</si>
  <si>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</si>
  <si>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</si>
  <si>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</si>
  <si>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</si>
  <si>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</si>
  <si>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</si>
  <si>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</si>
  <si>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</si>
  <si>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</si>
  <si>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</si>
  <si>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</si>
  <si>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</si>
  <si>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</si>
  <si>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</si>
  <si>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</si>
  <si>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</si>
  <si>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</si>
  <si>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</si>
  <si>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</si>
  <si>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</si>
  <si>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</si>
  <si>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</si>
  <si>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</si>
  <si>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</si>
  <si>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</si>
  <si>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</si>
  <si>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</si>
  <si>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</si>
  <si>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</si>
  <si>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</si>
  <si>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</si>
  <si>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</si>
  <si>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</si>
  <si>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</si>
  <si>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</si>
  <si>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</si>
  <si>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</si>
  <si>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</si>
  <si>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</si>
  <si>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</si>
  <si>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</si>
  <si>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</si>
  <si>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</si>
  <si>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</si>
  <si>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</si>
  <si>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</si>
  <si>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</si>
  <si>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</si>
  <si>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</si>
  <si>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</si>
  <si>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</si>
  <si>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</si>
  <si>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</si>
  <si>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</si>
  <si>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</si>
  <si>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</si>
  <si>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</si>
  <si>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</si>
  <si>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</si>
  <si>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</si>
  <si>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</si>
  <si>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</si>
  <si>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</si>
  <si>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</si>
  <si>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</si>
  <si>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</si>
  <si>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</si>
  <si>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</si>
  <si>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</si>
  <si>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</si>
  <si>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</si>
  <si>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</si>
  <si>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</si>
  <si>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</si>
  <si>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</si>
  <si>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</si>
  <si>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</si>
  <si>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</si>
  <si>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</si>
  <si>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</si>
  <si>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</si>
  <si>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</si>
  <si>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</si>
  <si>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</si>
  <si>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</si>
  <si>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</si>
  <si>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</si>
  <si>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</si>
  <si>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</si>
  <si>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</si>
  <si>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</si>
  <si>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</si>
  <si>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</si>
  <si>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</si>
  <si>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</si>
  <si>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</si>
  <si>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</si>
  <si>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</si>
  <si>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</si>
  <si>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</si>
  <si>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</si>
  <si>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</si>
  <si>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</si>
  <si>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</si>
  <si>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</si>
  <si>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</si>
  <si>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</si>
  <si>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</si>
  <si>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</si>
  <si>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</si>
  <si>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</si>
  <si>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</si>
  <si>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</si>
  <si>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</si>
  <si>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</si>
  <si>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</si>
  <si>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</si>
  <si>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</si>
  <si>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</si>
  <si>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</si>
  <si>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</si>
  <si>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</si>
  <si>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</si>
  <si>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</si>
  <si>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</si>
  <si>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</si>
  <si>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</si>
  <si>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</si>
  <si>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</si>
  <si>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</si>
  <si>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</si>
  <si>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</si>
  <si>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</si>
  <si>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</si>
  <si>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</si>
  <si>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</si>
  <si>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</si>
  <si>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</si>
  <si>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</si>
  <si>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</si>
  <si>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</si>
  <si>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</si>
  <si>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</si>
  <si>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</si>
  <si>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</si>
  <si>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</si>
  <si>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</si>
  <si>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</si>
  <si>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</si>
  <si>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</si>
  <si>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</si>
  <si>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</si>
  <si>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</si>
  <si>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</si>
  <si>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</si>
  <si>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</si>
  <si>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</si>
  <si>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</si>
  <si>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</si>
  <si>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</si>
  <si>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</si>
  <si>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</si>
  <si>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</si>
  <si>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</si>
  <si>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</si>
  <si>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</si>
  <si>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</si>
  <si>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</si>
  <si>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</si>
  <si>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</si>
  <si>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</si>
  <si>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</si>
  <si>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</si>
  <si>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</si>
  <si>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</si>
  <si>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</si>
  <si>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</si>
  <si>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</si>
  <si>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</si>
  <si>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</si>
  <si>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</si>
  <si>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</si>
  <si>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</si>
  <si>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</si>
  <si>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</si>
  <si>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</si>
  <si>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</si>
  <si>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</si>
  <si>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</si>
  <si>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</si>
  <si>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</si>
  <si>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</si>
  <si>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</si>
  <si>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</si>
  <si>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</si>
  <si>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</si>
  <si>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</si>
  <si>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</si>
  <si>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</si>
  <si>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</si>
  <si>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</si>
  <si>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</si>
  <si>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</si>
  <si>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</si>
  <si>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</si>
  <si>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</si>
  <si>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</si>
  <si>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</si>
  <si>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</si>
  <si>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</si>
  <si>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</si>
  <si>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</si>
  <si>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</si>
  <si>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</si>
  <si>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</si>
  <si>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</si>
  <si>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</si>
  <si>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</si>
  <si>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</si>
  <si>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</si>
  <si>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</si>
  <si>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</si>
  <si>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</si>
  <si>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</si>
  <si>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</si>
  <si>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</si>
  <si>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</si>
  <si>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</si>
  <si>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</si>
  <si>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</si>
  <si>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</si>
  <si>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</si>
  <si>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</si>
  <si>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</si>
  <si>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</si>
  <si>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</si>
  <si>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</si>
  <si>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</si>
  <si>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</si>
  <si>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</si>
  <si>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</si>
  <si>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</si>
  <si>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</si>
  <si>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</si>
  <si>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</si>
  <si>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</si>
  <si>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</si>
  <si>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</si>
  <si>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</si>
  <si>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</si>
  <si>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</si>
  <si>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</si>
  <si>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</si>
  <si>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</si>
  <si>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</si>
  <si>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</si>
  <si>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</si>
  <si>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</si>
  <si>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</si>
  <si>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</si>
  <si>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</si>
  <si>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</si>
  <si>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</si>
  <si>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</si>
  <si>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</si>
  <si>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</si>
  <si>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</si>
  <si>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</si>
  <si>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</si>
  <si>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</si>
  <si>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</si>
  <si>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</si>
  <si>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</si>
  <si>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</si>
  <si>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</si>
  <si>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</si>
  <si>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</si>
  <si>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</si>
  <si>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</si>
  <si>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</si>
  <si>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</si>
  <si>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</si>
  <si>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</si>
  <si>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</si>
  <si>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</si>
  <si>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</si>
  <si>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</si>
  <si>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</si>
  <si>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</si>
  <si>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</si>
  <si>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</si>
  <si>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</si>
  <si>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</si>
  <si>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</si>
  <si>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</si>
  <si>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</si>
  <si>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</si>
  <si>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</si>
  <si>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</si>
  <si>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</si>
  <si>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</si>
  <si>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</si>
  <si>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</si>
  <si>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</si>
  <si>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</si>
  <si>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</si>
  <si>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</si>
  <si>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</si>
  <si>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</si>
  <si>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</si>
  <si>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</si>
  <si>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</si>
  <si>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</si>
  <si>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</si>
  <si>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</si>
  <si>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</si>
  <si>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</si>
  <si>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</si>
  <si>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</si>
  <si>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</si>
  <si>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</si>
  <si>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</si>
  <si>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</si>
  <si>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</si>
  <si>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</si>
  <si>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</si>
  <si>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</si>
  <si>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</si>
  <si>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</si>
  <si>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</si>
  <si>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</si>
  <si>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</si>
  <si>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</si>
  <si>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</si>
  <si>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</si>
  <si>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</si>
  <si>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</si>
  <si>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</si>
  <si>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</si>
  <si>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</si>
  <si>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</si>
  <si>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</si>
  <si>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</si>
  <si>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</si>
  <si>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</si>
  <si>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</si>
  <si>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</si>
  <si>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</si>
  <si>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</si>
  <si>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</si>
  <si>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</si>
  <si>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</si>
  <si>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</si>
  <si>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</si>
  <si>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</si>
  <si>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</si>
  <si>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</si>
  <si>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</si>
  <si>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</si>
  <si>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</si>
  <si>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</si>
  <si>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</si>
  <si>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</si>
  <si>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</si>
  <si>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</si>
  <si>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</si>
  <si>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</si>
  <si>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</si>
  <si>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</si>
  <si>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</si>
  <si>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</si>
  <si>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</si>
  <si>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</si>
  <si>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</si>
  <si>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</si>
  <si>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</si>
  <si>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</si>
  <si>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</si>
  <si>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</si>
  <si>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</si>
  <si>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</si>
  <si>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</si>
  <si>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</si>
  <si>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</si>
  <si>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</si>
  <si>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</si>
  <si>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</si>
  <si>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</si>
  <si>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</si>
  <si>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</si>
  <si>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</si>
  <si>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</si>
  <si>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</si>
  <si>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</si>
  <si>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</si>
  <si>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</si>
  <si>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</si>
  <si>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</si>
  <si>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</si>
  <si>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</si>
  <si>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</si>
  <si>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</si>
  <si>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</si>
  <si>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</si>
  <si>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</si>
  <si>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</si>
  <si>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</si>
  <si>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</si>
  <si>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</si>
  <si>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</si>
  <si>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</si>
  <si>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</si>
  <si>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</si>
  <si>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</si>
  <si>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</si>
  <si>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</si>
  <si>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</si>
  <si>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</si>
  <si>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</si>
  <si>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</si>
  <si>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</si>
  <si>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</si>
  <si>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</si>
  <si>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</si>
  <si>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</si>
  <si>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</si>
  <si>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</si>
  <si>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</si>
  <si>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</si>
  <si>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</si>
  <si>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</si>
  <si>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</si>
  <si>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</si>
  <si>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</si>
  <si>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</si>
  <si>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</si>
  <si>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</si>
  <si>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</si>
  <si>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</si>
  <si>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</si>
  <si>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</si>
  <si>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</si>
  <si>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</si>
  <si>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</si>
  <si>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</si>
  <si>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</si>
  <si>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</si>
  <si>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</si>
  <si>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</si>
  <si>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</si>
  <si>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</si>
  <si>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</si>
  <si>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</si>
  <si>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</si>
  <si>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</si>
  <si>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</si>
  <si>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</si>
  <si>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</si>
  <si>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</si>
  <si>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</si>
  <si>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</si>
  <si>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</si>
  <si>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</si>
  <si>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</si>
  <si>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</si>
  <si>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</si>
  <si>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</si>
  <si>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</si>
  <si>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</si>
  <si>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</si>
  <si>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</si>
  <si>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</si>
  <si>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</si>
  <si>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</si>
  <si>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</si>
  <si>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</si>
  <si>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</si>
  <si>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</si>
  <si>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</si>
  <si>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</si>
  <si>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</si>
  <si>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</si>
  <si>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</si>
  <si>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</si>
  <si>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</si>
  <si>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</si>
  <si>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</si>
  <si>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</si>
  <si>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</si>
  <si>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</si>
  <si>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</si>
  <si>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</si>
  <si>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</si>
  <si>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</si>
  <si>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</si>
  <si>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</si>
  <si>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</si>
  <si>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</si>
  <si>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</si>
  <si>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</si>
  <si>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</si>
  <si>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</si>
  <si>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</si>
  <si>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</si>
  <si>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</si>
  <si>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</si>
  <si>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</si>
  <si>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</si>
  <si>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</si>
  <si>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</si>
  <si>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</si>
  <si>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</si>
  <si>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</si>
  <si>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</si>
  <si>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</si>
  <si>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</si>
  <si>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</si>
  <si>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</si>
  <si>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</si>
  <si>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</si>
  <si>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</si>
  <si>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</si>
  <si>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</si>
  <si>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</si>
  <si>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</si>
  <si>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</si>
  <si>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</si>
  <si>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</si>
  <si>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</si>
  <si>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</si>
  <si>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</si>
  <si>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</si>
  <si>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</si>
  <si>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</si>
  <si>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</si>
  <si>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</si>
  <si>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</si>
  <si>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</si>
  <si>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</si>
  <si>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</si>
  <si>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</si>
  <si>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</si>
  <si>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</si>
  <si>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</si>
  <si>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</si>
  <si>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</si>
  <si>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</si>
  <si>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</si>
  <si>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</si>
  <si>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</si>
  <si>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</si>
  <si>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</si>
  <si>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</si>
  <si>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</si>
  <si>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</si>
  <si>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</si>
  <si>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</si>
  <si>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</si>
  <si>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</si>
  <si>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</si>
  <si>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</si>
  <si>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</si>
  <si>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</si>
  <si>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</si>
  <si>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</si>
  <si>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</si>
  <si>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</si>
  <si>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</si>
  <si>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</si>
  <si>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</si>
  <si>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</si>
  <si>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</si>
  <si>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</si>
  <si>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</si>
  <si>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</si>
  <si>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</si>
  <si>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</si>
  <si>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</si>
  <si>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</si>
  <si>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</si>
  <si>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</si>
  <si>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</si>
  <si>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</si>
  <si>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</si>
  <si>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</si>
  <si>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</si>
  <si>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</si>
  <si>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</si>
  <si>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</si>
  <si>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</si>
  <si>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</si>
  <si>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</si>
  <si>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</si>
  <si>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</si>
  <si>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</si>
  <si>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</si>
  <si>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</si>
  <si>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</si>
  <si>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</si>
  <si>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</si>
  <si>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</si>
  <si>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</si>
  <si>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</si>
  <si>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</si>
  <si>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</si>
  <si>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</si>
  <si>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</si>
  <si>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</si>
  <si>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</si>
  <si>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</si>
  <si>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</si>
  <si>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</si>
  <si>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</si>
  <si>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</si>
  <si>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</si>
  <si>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</si>
  <si>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</si>
  <si>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</si>
  <si>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</si>
  <si>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</si>
  <si>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</si>
  <si>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</si>
  <si>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</si>
  <si>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</si>
  <si>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</si>
  <si>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</si>
  <si>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</si>
  <si>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</si>
  <si>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</si>
  <si>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</si>
  <si>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</si>
  <si>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</si>
  <si>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</si>
  <si>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</si>
  <si>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</si>
  <si>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</si>
  <si>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</si>
  <si>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</si>
  <si>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</si>
  <si>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</si>
  <si>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</si>
  <si>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</si>
  <si>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</si>
  <si>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</si>
  <si>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</si>
  <si>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</si>
  <si>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</si>
  <si>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</si>
  <si>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</si>
  <si>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</si>
  <si>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</si>
  <si>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</si>
  <si>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</si>
  <si>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</si>
  <si>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</si>
  <si>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</si>
  <si>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</si>
  <si>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</si>
  <si>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</si>
  <si>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</si>
  <si>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</si>
  <si>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</si>
  <si>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</si>
  <si>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</si>
  <si>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</si>
  <si>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</si>
  <si>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</si>
  <si>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</si>
  <si>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</si>
  <si>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</si>
  <si>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</si>
  <si>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</si>
  <si>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</si>
  <si>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</si>
  <si>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</si>
  <si>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</si>
  <si>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</si>
  <si>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</si>
  <si>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</si>
  <si>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</si>
  <si>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</si>
  <si>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</si>
  <si>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</si>
  <si>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</si>
  <si>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</si>
  <si>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</si>
  <si>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</si>
  <si>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</si>
  <si>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</si>
  <si>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</si>
  <si>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</si>
  <si>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</si>
  <si>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</si>
  <si>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</si>
  <si>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</si>
  <si>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</si>
  <si>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</si>
  <si>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</si>
  <si>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</si>
  <si>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</si>
  <si>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</si>
  <si>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</si>
  <si>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</si>
  <si>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</si>
  <si>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</si>
  <si>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</si>
  <si>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</si>
  <si>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</si>
  <si>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</si>
  <si>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</si>
  <si>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</si>
  <si>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</si>
  <si>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</si>
  <si>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</si>
  <si>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</si>
  <si>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</si>
  <si>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</si>
  <si>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</si>
  <si>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</si>
  <si>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</si>
  <si>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</si>
  <si>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</si>
  <si>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</si>
  <si>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</si>
  <si>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</si>
  <si>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</si>
  <si>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</si>
  <si>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</si>
  <si>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</si>
  <si>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</si>
  <si>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</si>
  <si>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</si>
  <si>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</si>
  <si>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</si>
  <si>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</si>
  <si>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</si>
  <si>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</si>
  <si>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</si>
  <si>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</si>
  <si>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</si>
  <si>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</si>
  <si>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</si>
  <si>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</si>
  <si>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</si>
  <si>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</si>
  <si>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</si>
  <si>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</si>
  <si>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</si>
  <si>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</si>
  <si>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</si>
  <si>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</si>
  <si>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</si>
  <si>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</si>
  <si>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</si>
  <si>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</si>
  <si>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</si>
  <si>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</si>
  <si>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</si>
  <si>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</si>
  <si>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</si>
  <si>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</si>
  <si>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</si>
  <si>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</si>
  <si>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</si>
  <si>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</si>
  <si>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</si>
  <si>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</si>
  <si>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</si>
  <si>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</si>
  <si>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</si>
  <si>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</si>
  <si>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</si>
  <si>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</si>
  <si>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</si>
  <si>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</si>
  <si>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</si>
  <si>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</si>
  <si>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</si>
  <si>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</si>
  <si>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</si>
  <si>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</si>
  <si>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</si>
  <si>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</si>
  <si>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</si>
  <si>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</si>
  <si>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</si>
  <si>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</si>
  <si>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</si>
  <si>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</si>
  <si>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</si>
  <si>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</si>
  <si>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</si>
  <si>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</si>
  <si>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</si>
  <si>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</si>
  <si>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</si>
  <si>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</si>
  <si>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</si>
  <si>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</si>
  <si>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</si>
  <si>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</si>
  <si>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</si>
  <si>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</si>
  <si>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</si>
  <si>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</si>
  <si>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</si>
  <si>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</si>
  <si>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</si>
  <si>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</si>
  <si>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</si>
  <si>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</si>
  <si>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</si>
  <si>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</si>
  <si>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</si>
  <si>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</si>
  <si>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</si>
  <si>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</si>
  <si>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</si>
  <si>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</si>
  <si>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</si>
  <si>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</si>
  <si>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</si>
  <si>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</si>
  <si>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</si>
  <si>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</si>
  <si>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</si>
  <si>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</si>
  <si>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</si>
  <si>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</si>
  <si>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</si>
  <si>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</si>
  <si>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</si>
  <si>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</si>
  <si>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</si>
  <si>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</si>
  <si>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</si>
  <si>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</si>
  <si>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</si>
  <si>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</si>
  <si>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</si>
  <si>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</si>
  <si>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</si>
  <si>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</si>
  <si>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</si>
  <si>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</si>
  <si>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</si>
  <si>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</si>
  <si>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</si>
  <si>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</si>
  <si>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</si>
  <si>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</si>
  <si>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</si>
  <si>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</si>
  <si>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</si>
  <si>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</si>
  <si>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</si>
  <si>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</si>
  <si>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</si>
  <si>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</si>
  <si>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</si>
  <si>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</si>
  <si>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</si>
  <si>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</si>
  <si>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</si>
  <si>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</si>
  <si>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</si>
  <si>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</si>
  <si>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</si>
  <si>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</si>
  <si>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</si>
  <si>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</si>
  <si>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</si>
  <si>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</si>
  <si>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</si>
  <si>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</si>
  <si>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</si>
  <si>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</si>
  <si>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</si>
  <si>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</si>
  <si>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</si>
  <si>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</si>
  <si>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</si>
  <si>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</si>
  <si>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</si>
  <si>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</si>
  <si>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</si>
  <si>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</si>
  <si>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</si>
  <si>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</si>
  <si>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</si>
  <si>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</si>
  <si>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</si>
  <si>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</si>
  <si>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</si>
  <si>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</si>
  <si>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</si>
  <si>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</si>
  <si>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</si>
  <si>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</si>
  <si>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</si>
  <si>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</si>
  <si>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</si>
  <si>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</si>
  <si>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</si>
  <si>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</si>
  <si>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</si>
  <si>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</si>
  <si>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</si>
  <si>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</si>
  <si>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</si>
  <si>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</si>
  <si>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</si>
  <si>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</si>
  <si>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</si>
  <si>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</si>
  <si>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</si>
  <si>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</si>
  <si>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</si>
  <si>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</si>
  <si>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</si>
  <si>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</si>
  <si>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</si>
  <si>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</si>
  <si>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</si>
  <si>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</si>
  <si>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</si>
  <si>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</si>
  <si>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</si>
  <si>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</si>
  <si>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</si>
  <si>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</si>
  <si>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</si>
  <si>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</si>
  <si>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</si>
  <si>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</si>
  <si>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</si>
  <si>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</si>
  <si>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</si>
  <si>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</si>
  <si>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</si>
  <si>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</si>
  <si>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</si>
  <si>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</si>
  <si>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</si>
  <si>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</si>
  <si>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</si>
  <si>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</si>
  <si>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</si>
  <si>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</si>
  <si>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</si>
  <si>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</si>
  <si>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</si>
  <si>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</si>
  <si>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</si>
  <si>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</si>
  <si>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</si>
  <si>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</si>
  <si>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</si>
  <si>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</si>
  <si>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</si>
  <si>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</si>
  <si>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</si>
  <si>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</si>
  <si>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</si>
  <si>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</si>
  <si>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</si>
  <si>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</si>
  <si>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</si>
  <si>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</si>
  <si>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</si>
  <si>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</si>
  <si>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</si>
  <si>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</si>
  <si>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</si>
  <si>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</si>
  <si>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</si>
  <si>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</si>
  <si>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</si>
  <si>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</si>
  <si>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</si>
  <si>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</si>
  <si>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</si>
  <si>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</si>
  <si>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</si>
  <si>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</si>
  <si>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</si>
  <si>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</si>
  <si>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</si>
  <si>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</si>
  <si>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</si>
  <si>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</si>
  <si>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</si>
  <si>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</si>
  <si>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</si>
  <si>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</si>
  <si>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</si>
  <si>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</si>
  <si>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</si>
  <si>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</si>
  <si>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</si>
  <si>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</si>
  <si>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</si>
  <si>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</si>
  <si>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</si>
  <si>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</si>
  <si>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</si>
  <si>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</si>
  <si>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</si>
  <si>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</si>
  <si>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</si>
  <si>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</si>
  <si>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</si>
  <si>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</si>
  <si>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</si>
  <si>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</si>
  <si>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</si>
  <si>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</si>
  <si>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</si>
  <si>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</si>
  <si>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</si>
  <si>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</si>
  <si>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</si>
  <si>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</si>
  <si>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</si>
  <si>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</si>
  <si>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</si>
  <si>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</si>
  <si>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</si>
  <si>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</si>
  <si>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</si>
  <si>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</si>
  <si>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</si>
  <si>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</si>
  <si>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</si>
  <si>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</si>
  <si>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</si>
  <si>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</si>
  <si>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</si>
  <si>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</si>
  <si>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</si>
  <si>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</si>
  <si>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</si>
  <si>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</si>
  <si>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</si>
  <si>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</si>
  <si>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</si>
  <si>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</si>
  <si>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</si>
  <si>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</si>
  <si>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</si>
  <si>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</si>
  <si>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</si>
  <si>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</si>
  <si>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</si>
  <si>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</si>
  <si>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</si>
  <si>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</si>
  <si>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</si>
  <si>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</si>
  <si>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</si>
  <si>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</si>
  <si>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</si>
  <si>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</si>
  <si>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</si>
  <si>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</si>
  <si>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</si>
  <si>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</si>
  <si>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</si>
  <si>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</si>
  <si>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</si>
  <si>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</si>
  <si>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</si>
  <si>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</si>
  <si>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</si>
  <si>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</si>
  <si>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</si>
  <si>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</si>
  <si>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</si>
  <si>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</si>
  <si>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</si>
  <si>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</si>
  <si>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</si>
  <si>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</si>
  <si>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</si>
  <si>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</si>
  <si>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</si>
  <si>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</si>
  <si>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</si>
  <si>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</si>
  <si>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</si>
  <si>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</si>
  <si>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</si>
  <si>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</si>
  <si>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</si>
  <si>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</si>
  <si>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</si>
  <si>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</si>
  <si>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</si>
  <si>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</si>
  <si>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</si>
  <si>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</si>
  <si>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</si>
  <si>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</si>
  <si>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</si>
  <si>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</si>
  <si>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</si>
  <si>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</si>
  <si>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</si>
  <si>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</si>
  <si>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</si>
  <si>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</si>
  <si>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</si>
  <si>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</si>
  <si>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</si>
  <si>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</si>
  <si>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</si>
  <si>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</si>
  <si>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</si>
  <si>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</si>
  <si>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</si>
  <si>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</si>
  <si>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</si>
  <si>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</si>
  <si>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</si>
  <si>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</si>
  <si>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</si>
  <si>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</si>
  <si>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</si>
  <si>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</si>
  <si>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</si>
  <si>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</si>
  <si>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</si>
  <si>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</si>
  <si>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</si>
  <si>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</si>
  <si>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</si>
  <si>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</si>
  <si>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</si>
  <si>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</si>
  <si>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</si>
  <si>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</si>
  <si>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</si>
  <si>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</si>
  <si>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</si>
  <si>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</si>
  <si>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</si>
  <si>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</si>
  <si>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</si>
  <si>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</si>
  <si>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</si>
  <si>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</si>
  <si>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</si>
  <si>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</si>
  <si>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</si>
  <si>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</si>
  <si>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</si>
  <si>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</si>
  <si>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</si>
  <si>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</si>
  <si>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</si>
  <si>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</si>
  <si>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</si>
  <si>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</si>
  <si>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</si>
  <si>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</si>
  <si>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</si>
  <si>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</si>
  <si>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</si>
  <si>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</si>
  <si>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</si>
  <si>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</si>
  <si>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</si>
  <si>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</si>
  <si>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</si>
  <si>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</si>
  <si>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</si>
  <si>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</si>
  <si>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</si>
  <si>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</si>
  <si>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</si>
  <si>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</si>
  <si>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</si>
  <si>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</si>
  <si>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</si>
  <si>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</si>
  <si>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</si>
  <si>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</si>
  <si>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</si>
  <si>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</si>
  <si>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</si>
  <si>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</si>
  <si>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</si>
  <si>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</si>
  <si>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</si>
  <si>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</si>
  <si>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</si>
  <si>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</si>
  <si>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</si>
  <si>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</si>
  <si>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</si>
  <si>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</si>
  <si>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</si>
  <si>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</si>
  <si>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</si>
  <si>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</si>
  <si>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</si>
  <si>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</si>
  <si>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</si>
  <si>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</si>
  <si>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</si>
  <si>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</si>
  <si>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</si>
  <si>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</si>
  <si>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</si>
  <si>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</si>
  <si>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</si>
  <si>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</si>
  <si>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</si>
  <si>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</si>
  <si>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</si>
  <si>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</si>
  <si>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</si>
  <si>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</si>
  <si>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</si>
  <si>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</si>
  <si>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</si>
  <si>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</si>
  <si>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</si>
  <si>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</si>
  <si>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</si>
  <si>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</si>
  <si>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</si>
  <si>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</si>
  <si>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</si>
  <si>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</si>
  <si>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</si>
  <si>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</si>
  <si>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</si>
  <si>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</si>
  <si>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</si>
  <si>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</si>
  <si>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</si>
  <si>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</si>
  <si>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</si>
  <si>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</si>
  <si>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</si>
  <si>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</si>
  <si>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</si>
  <si>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</si>
  <si>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</si>
  <si>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</si>
  <si>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</si>
  <si>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</si>
  <si>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</si>
  <si>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</si>
  <si>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</si>
  <si>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</si>
  <si>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</si>
  <si>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</si>
  <si>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</si>
  <si>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</si>
  <si>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</si>
  <si>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</si>
  <si>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</si>
  <si>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</si>
  <si>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</si>
  <si>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</si>
  <si>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</si>
  <si>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</si>
  <si>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</si>
  <si>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</si>
  <si>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</si>
  <si>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</si>
  <si>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</si>
  <si>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</si>
  <si>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</si>
  <si>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</si>
  <si>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</si>
  <si>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</si>
  <si>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</si>
  <si>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</si>
  <si>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</si>
  <si>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</si>
  <si>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</si>
  <si>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</si>
  <si>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</si>
  <si>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</si>
  <si>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</si>
  <si>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</si>
  <si>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</si>
  <si>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</si>
  <si>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</si>
  <si>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</si>
  <si>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</si>
  <si>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</si>
  <si>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</si>
  <si>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</si>
  <si>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</si>
  <si>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</si>
  <si>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</si>
  <si>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</si>
  <si>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</si>
  <si>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</si>
  <si>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</si>
  <si>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</si>
  <si>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</si>
  <si>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</si>
  <si>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</si>
  <si>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</si>
  <si>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</si>
  <si>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</si>
  <si>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</si>
  <si>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</si>
  <si>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</si>
  <si>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</si>
  <si>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</si>
  <si>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</si>
  <si>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</si>
  <si>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</si>
  <si>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</si>
  <si>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</si>
  <si>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</si>
  <si>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</si>
  <si>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</si>
  <si>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</si>
  <si>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</si>
  <si>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</si>
  <si>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</si>
  <si>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</si>
  <si>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</si>
  <si>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</si>
  <si>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</si>
  <si>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</si>
  <si>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</si>
  <si>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</si>
  <si>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</si>
  <si>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</si>
  <si>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</si>
  <si>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</si>
  <si>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</si>
  <si>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</si>
  <si>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</si>
  <si>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</si>
  <si>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</si>
  <si>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</si>
  <si>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</si>
  <si>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</si>
  <si>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</si>
  <si>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</si>
  <si>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</si>
  <si>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</si>
  <si>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</si>
  <si>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</si>
  <si>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</si>
  <si>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</si>
  <si>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</si>
  <si>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</si>
  <si>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</si>
  <si>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</si>
  <si>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</si>
  <si>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</si>
  <si>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</si>
  <si>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</si>
  <si>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</si>
  <si>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</si>
  <si>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</si>
  <si>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</si>
  <si>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</si>
  <si>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</si>
  <si>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</si>
  <si>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</si>
  <si>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</si>
  <si>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</si>
  <si>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</si>
  <si>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</si>
  <si>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</si>
  <si>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</si>
  <si>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</si>
  <si>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</si>
  <si>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</si>
  <si>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</si>
  <si>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</si>
  <si>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</si>
  <si>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</si>
  <si>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</si>
  <si>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</si>
  <si>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</si>
  <si>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</si>
  <si>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</si>
  <si>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</si>
  <si>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</si>
  <si>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</si>
  <si>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</si>
  <si>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</si>
  <si>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</si>
  <si>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</si>
  <si>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</si>
  <si>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</si>
  <si>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</si>
  <si>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</si>
  <si>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</si>
  <si>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</si>
  <si>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</si>
  <si>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</si>
  <si>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</si>
  <si>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</si>
  <si>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</si>
  <si>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</si>
  <si>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</si>
  <si>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</si>
  <si>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</si>
  <si>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</si>
  <si>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</si>
  <si>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</si>
  <si>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</si>
  <si>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</si>
  <si>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</si>
  <si>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</si>
  <si>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</si>
  <si>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</si>
  <si>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</si>
  <si>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</si>
  <si>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</si>
  <si>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</si>
  <si>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</si>
  <si>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</si>
  <si>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</si>
  <si>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</si>
  <si>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</si>
  <si>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</si>
  <si>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</si>
  <si>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</si>
  <si>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</si>
  <si>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</si>
  <si>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</si>
  <si>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</si>
  <si>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</si>
  <si>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</si>
  <si>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</si>
  <si>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</si>
  <si>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</si>
  <si>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</si>
  <si>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</si>
  <si>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</si>
  <si>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</si>
  <si>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</si>
  <si>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</si>
  <si>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</si>
  <si>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</si>
  <si>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</si>
  <si>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</si>
  <si>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</si>
  <si>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</si>
  <si>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</si>
  <si>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</si>
  <si>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</si>
  <si>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</si>
  <si>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</si>
  <si>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</si>
  <si>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</si>
  <si>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</si>
  <si>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</si>
  <si>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</si>
  <si>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</si>
  <si>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</si>
  <si>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</si>
  <si>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</si>
  <si>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</si>
  <si>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</si>
  <si>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</si>
  <si>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</si>
  <si>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</si>
  <si>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</si>
  <si>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</si>
  <si>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</si>
  <si>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</si>
  <si>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</si>
  <si>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</si>
  <si>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</si>
  <si>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</si>
  <si>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</si>
  <si>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</si>
  <si>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</si>
  <si>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</si>
  <si>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</si>
  <si>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</si>
  <si>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</si>
  <si>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</si>
  <si>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</si>
  <si>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</si>
  <si>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</si>
  <si>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</si>
  <si>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</si>
  <si>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</si>
  <si>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</si>
  <si>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</si>
  <si>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</si>
  <si>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</si>
  <si>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</si>
  <si>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</si>
  <si>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</si>
  <si>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</si>
  <si>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</si>
  <si>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</si>
  <si>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</si>
  <si>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</si>
  <si>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</si>
  <si>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</si>
  <si>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</si>
  <si>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</si>
  <si>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</si>
  <si>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</si>
  <si>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</si>
  <si>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</si>
  <si>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</si>
  <si>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</si>
  <si>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</si>
  <si>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</si>
  <si>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</si>
  <si>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</si>
  <si>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</si>
  <si>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</si>
  <si>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</si>
  <si>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</si>
  <si>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</si>
  <si>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</si>
  <si>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</si>
  <si>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</si>
  <si>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</si>
  <si>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</si>
  <si>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</si>
  <si>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</si>
  <si>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</si>
  <si>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</si>
  <si>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</si>
  <si>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</si>
  <si>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</si>
  <si>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</si>
  <si>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</si>
  <si>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</si>
  <si>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</si>
  <si>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</si>
  <si>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</si>
  <si>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</si>
  <si>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</si>
  <si>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</si>
  <si>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</si>
  <si>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</si>
  <si>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</si>
  <si>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</si>
  <si>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</si>
  <si>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</si>
  <si>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</si>
  <si>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</si>
  <si>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</si>
  <si>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</si>
  <si>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</si>
  <si>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</si>
  <si>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</si>
  <si>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</si>
  <si>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</si>
  <si>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</si>
  <si>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</si>
  <si>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</si>
  <si>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</si>
  <si>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</si>
  <si>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</si>
  <si>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</si>
  <si>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</si>
  <si>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</si>
  <si>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</si>
  <si>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</si>
  <si>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</si>
  <si>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</si>
  <si>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</si>
  <si>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</si>
  <si>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</si>
  <si>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</si>
  <si>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</si>
  <si>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</si>
  <si>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</si>
  <si>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</si>
  <si>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</si>
  <si>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</si>
  <si>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</si>
  <si>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</si>
  <si>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</si>
  <si>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</si>
  <si>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</si>
  <si>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</si>
  <si>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</si>
  <si>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</si>
  <si>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</si>
  <si>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</si>
  <si>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</si>
  <si>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</si>
  <si>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</si>
  <si>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</si>
  <si>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</si>
  <si>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</si>
  <si>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</si>
  <si>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</si>
  <si>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</si>
  <si>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</si>
  <si>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</si>
  <si>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</si>
  <si>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</si>
  <si>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</si>
  <si>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</si>
  <si>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</si>
  <si>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</si>
  <si>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</si>
  <si>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</si>
  <si>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</si>
  <si>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</si>
  <si>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</si>
  <si>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</si>
  <si>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</si>
  <si>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</si>
  <si>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</si>
  <si>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</si>
  <si>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</si>
  <si>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</si>
  <si>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</si>
  <si>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</si>
  <si>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</si>
  <si>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</si>
  <si>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</si>
  <si>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</si>
  <si>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</si>
  <si>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</si>
  <si>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</si>
  <si>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</si>
  <si>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</si>
  <si>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</si>
  <si>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</si>
  <si>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</si>
  <si>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</si>
  <si>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</si>
  <si>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</si>
  <si>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</si>
  <si>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</si>
  <si>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</si>
  <si>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</si>
  <si>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</si>
  <si>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</si>
  <si>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</si>
  <si>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</si>
  <si>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</si>
  <si>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</si>
  <si>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</si>
  <si>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</si>
  <si>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</si>
  <si>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</si>
  <si>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</si>
  <si>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</si>
  <si>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</si>
  <si>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</si>
  <si>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</si>
  <si>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</si>
  <si>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</si>
  <si>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</si>
  <si>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</si>
  <si>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</si>
  <si>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</si>
  <si>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</si>
  <si>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</si>
  <si>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</si>
  <si>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</si>
  <si>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</si>
  <si>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</si>
  <si>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</si>
  <si>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</si>
  <si>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</si>
  <si>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</si>
  <si>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</si>
  <si>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</si>
  <si>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</si>
  <si>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</si>
  <si>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</si>
  <si>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</si>
  <si>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</si>
  <si>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</si>
  <si>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</si>
  <si>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</si>
  <si>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</si>
  <si>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</si>
  <si>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</si>
  <si>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</si>
  <si>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</si>
  <si>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</si>
  <si>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</si>
  <si>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</si>
  <si>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</si>
  <si>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</si>
  <si>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</si>
  <si>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</si>
  <si>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</si>
  <si>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</si>
  <si>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</si>
  <si>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</si>
  <si>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</si>
  <si>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</si>
  <si>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</si>
  <si>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</si>
  <si>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</si>
  <si>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</si>
  <si>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</si>
  <si>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</si>
  <si>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</si>
  <si>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</si>
  <si>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</si>
  <si>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</si>
  <si>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</si>
  <si>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</si>
  <si>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</si>
  <si>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</si>
  <si>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</si>
  <si>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</si>
  <si>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</si>
  <si>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</si>
  <si>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</si>
  <si>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</si>
  <si>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</si>
  <si>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</si>
  <si>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</si>
  <si>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</si>
  <si>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</si>
  <si>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</si>
  <si>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</si>
  <si>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</si>
  <si>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</si>
  <si>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</si>
  <si>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</si>
  <si>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</si>
  <si>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</si>
  <si>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</si>
  <si>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</si>
  <si>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</si>
  <si>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</si>
  <si>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</si>
  <si>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</si>
  <si>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</si>
  <si>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</si>
  <si>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</si>
  <si>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</si>
  <si>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</si>
  <si>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</si>
  <si>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</si>
  <si>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</si>
  <si>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</si>
  <si>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</si>
  <si>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</si>
  <si>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</si>
  <si>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</si>
  <si>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</si>
  <si>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</si>
  <si>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</si>
  <si>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</si>
  <si>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</si>
  <si>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</si>
  <si>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</si>
  <si>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</si>
  <si>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</si>
  <si>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</si>
  <si>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</si>
  <si>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</si>
  <si>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</si>
  <si>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</si>
  <si>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</si>
  <si>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</si>
  <si>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</si>
  <si>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</si>
  <si>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</si>
  <si>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</si>
  <si>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</si>
  <si>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</si>
  <si>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</si>
  <si>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</si>
  <si>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</si>
  <si>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</si>
  <si>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</si>
  <si>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</si>
  <si>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</si>
  <si>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</si>
  <si>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</si>
  <si>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</si>
  <si>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</si>
  <si>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</si>
  <si>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</si>
  <si>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</si>
  <si>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</si>
  <si>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</si>
  <si>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</si>
  <si>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</si>
  <si>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</si>
  <si>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</si>
  <si>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</si>
  <si>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</si>
  <si>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</si>
  <si>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</si>
  <si>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</si>
  <si>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</si>
  <si>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</si>
  <si>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</si>
  <si>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</si>
  <si>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</si>
  <si>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</si>
  <si>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</si>
  <si>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</si>
  <si>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</si>
  <si>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</si>
  <si>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</si>
  <si>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</si>
  <si>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</si>
  <si>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</si>
  <si>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</si>
  <si>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</si>
  <si>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</si>
  <si>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</si>
  <si>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</si>
  <si>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</si>
  <si>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</si>
  <si>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</si>
  <si>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</si>
  <si>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</si>
  <si>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</si>
  <si>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</si>
  <si>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</si>
  <si>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</si>
  <si>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</si>
  <si>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</si>
  <si>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</si>
  <si>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</si>
  <si>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</si>
  <si>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</si>
  <si>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</si>
  <si>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</si>
  <si>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</si>
  <si>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</si>
  <si>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</si>
  <si>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</si>
  <si>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</si>
  <si>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</si>
  <si>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</si>
  <si>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</si>
  <si>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</si>
  <si>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</si>
  <si>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</si>
  <si>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</si>
  <si>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</si>
  <si>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</si>
  <si>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</si>
  <si>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</si>
  <si>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</si>
  <si>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</si>
  <si>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</si>
  <si>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</si>
  <si>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</si>
  <si>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</si>
  <si>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</si>
  <si>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</si>
  <si>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</si>
  <si>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</si>
  <si>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</si>
  <si>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</si>
  <si>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</si>
  <si>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</si>
  <si>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</si>
  <si>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</si>
  <si>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</si>
  <si>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</si>
  <si>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</si>
  <si>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</si>
  <si>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</si>
  <si>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</si>
  <si>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</si>
  <si>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</si>
  <si>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</si>
  <si>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</si>
  <si>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</si>
  <si>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</si>
  <si>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</si>
  <si>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</si>
  <si>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</si>
  <si>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</si>
  <si>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</si>
  <si>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</si>
  <si>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</si>
  <si>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</si>
  <si>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</si>
  <si>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</si>
  <si>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</si>
  <si>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</si>
  <si>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</si>
  <si>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</si>
  <si>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</si>
  <si>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</si>
  <si>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</si>
  <si>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</si>
  <si>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</si>
  <si>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</si>
  <si>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</si>
  <si>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</si>
  <si>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</si>
  <si>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</si>
  <si>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</si>
  <si>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</si>
  <si>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</si>
  <si>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</si>
  <si>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</si>
  <si>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</si>
  <si>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</si>
  <si>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</si>
  <si>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</si>
  <si>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</si>
  <si>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</si>
  <si>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</si>
  <si>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</si>
  <si>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</si>
  <si>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</si>
  <si>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</si>
  <si>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</si>
  <si>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</si>
  <si>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</si>
  <si>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</si>
  <si>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</si>
  <si>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</si>
  <si>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</si>
  <si>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</si>
  <si>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</si>
  <si>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</si>
  <si>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</si>
  <si>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</si>
  <si>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</si>
  <si>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</si>
  <si>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</si>
  <si>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</si>
  <si>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</si>
  <si>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</si>
  <si>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</si>
  <si>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</si>
  <si>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</si>
  <si>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</si>
  <si>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</si>
  <si>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</si>
  <si>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</si>
  <si>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</si>
  <si>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</si>
  <si>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</si>
  <si>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</si>
  <si>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</si>
  <si>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</si>
  <si>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</si>
  <si>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</si>
  <si>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</si>
  <si>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</si>
  <si>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</si>
  <si>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</si>
  <si>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</si>
  <si>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</si>
  <si>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</si>
  <si>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</si>
  <si>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</si>
  <si>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</si>
  <si>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</si>
  <si>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</si>
  <si>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</si>
  <si>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</si>
  <si>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</si>
  <si>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</si>
  <si>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</si>
  <si>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</si>
  <si>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</si>
  <si>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</si>
  <si>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</si>
  <si>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</si>
  <si>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</si>
  <si>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</si>
  <si>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</si>
  <si>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</si>
  <si>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</si>
  <si>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</si>
  <si>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</si>
  <si>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</si>
  <si>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</si>
  <si>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</si>
  <si>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</si>
  <si>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</si>
  <si>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</si>
  <si>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</si>
  <si>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</si>
  <si>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</si>
  <si>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</si>
  <si>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</si>
  <si>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</si>
  <si>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</si>
  <si>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</si>
  <si>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</si>
  <si>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</si>
  <si>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</si>
  <si>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</si>
  <si>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</si>
  <si>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</si>
  <si>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</si>
  <si>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</si>
  <si>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</si>
  <si>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</si>
  <si>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</si>
  <si>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</si>
  <si>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</si>
  <si>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</si>
  <si>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</si>
  <si>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</si>
  <si>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</si>
  <si>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</si>
  <si>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</si>
  <si>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</si>
  <si>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</si>
  <si>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</si>
  <si>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</si>
  <si>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</si>
  <si>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</si>
  <si>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</si>
  <si>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</si>
  <si>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</si>
  <si>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</si>
  <si>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</si>
  <si>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</si>
  <si>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</si>
  <si>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</si>
  <si>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</si>
  <si>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</si>
  <si>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</si>
  <si>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</si>
  <si>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</si>
  <si>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</si>
  <si>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</si>
  <si>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</si>
  <si>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</si>
  <si>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</si>
  <si>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</si>
  <si>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</si>
  <si>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</si>
  <si>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</si>
  <si>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</si>
  <si>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</si>
  <si>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</si>
  <si>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</si>
  <si>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</si>
  <si>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</si>
  <si>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</si>
  <si>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</si>
  <si>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</si>
  <si>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</si>
  <si>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</si>
  <si>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</si>
  <si>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</si>
  <si>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</si>
  <si>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</si>
  <si>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</si>
  <si>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</si>
  <si>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</si>
  <si>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</si>
  <si>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</si>
  <si>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</si>
  <si>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</si>
  <si>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</si>
  <si>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</si>
  <si>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</si>
  <si>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</si>
  <si>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</si>
  <si>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</si>
  <si>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</si>
  <si>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</si>
  <si>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</si>
  <si>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</si>
  <si>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</si>
  <si>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</si>
  <si>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</si>
  <si>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</si>
  <si>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</si>
  <si>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</si>
  <si>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</si>
  <si>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</si>
  <si>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</si>
  <si>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</si>
  <si>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</si>
  <si>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</si>
  <si>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</si>
  <si>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</si>
  <si>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</si>
  <si>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</si>
  <si>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</si>
  <si>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</si>
  <si>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</si>
  <si>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</si>
  <si>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</si>
  <si>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</si>
  <si>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</si>
  <si>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</si>
  <si>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</si>
  <si>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</si>
  <si>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</si>
  <si>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</si>
  <si>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</si>
  <si>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</si>
  <si>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</si>
  <si>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</si>
  <si>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</si>
  <si>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</si>
  <si>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</si>
  <si>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</si>
  <si>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</si>
  <si>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</si>
  <si>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</si>
  <si>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</si>
  <si>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</si>
  <si>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</si>
  <si>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</si>
  <si>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</si>
  <si>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</si>
  <si>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</si>
  <si>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</si>
  <si>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</si>
  <si>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</si>
  <si>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</si>
  <si>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</si>
  <si>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</si>
  <si>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</si>
  <si>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</si>
  <si>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</si>
  <si>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</si>
  <si>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</si>
  <si>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</si>
  <si>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</si>
  <si>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</si>
  <si>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</si>
  <si>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</si>
  <si>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</si>
  <si>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</si>
  <si>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</si>
  <si>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</si>
  <si>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</si>
  <si>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</si>
  <si>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</si>
  <si>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</si>
  <si>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</si>
  <si>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</si>
  <si>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</si>
  <si>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</si>
  <si>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</si>
  <si>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</si>
  <si>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</si>
  <si>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</si>
  <si>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</si>
  <si>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</si>
  <si>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</si>
  <si>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</si>
  <si>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</si>
  <si>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</si>
  <si>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</si>
  <si>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</si>
  <si>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</si>
  <si>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</si>
  <si>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</si>
  <si>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</si>
  <si>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</si>
  <si>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</si>
  <si>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</si>
  <si>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</si>
  <si>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</si>
  <si>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</si>
  <si>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</si>
  <si>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</si>
  <si>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</si>
  <si>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</si>
  <si>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</si>
  <si>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</si>
  <si>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</si>
  <si>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</si>
  <si>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</si>
  <si>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</si>
  <si>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</si>
  <si>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</si>
  <si>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</si>
  <si>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</si>
  <si>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</si>
  <si>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</si>
  <si>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</si>
  <si>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</si>
  <si>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</si>
  <si>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</si>
  <si>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</si>
  <si>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</si>
  <si>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</si>
  <si>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</si>
  <si>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</si>
  <si>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</si>
  <si>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</si>
  <si>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</si>
  <si>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</si>
  <si>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</si>
  <si>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</si>
  <si>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</si>
  <si>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</si>
  <si>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</si>
  <si>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</si>
  <si>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</si>
  <si>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</si>
  <si>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</si>
  <si>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</si>
  <si>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</si>
  <si>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</si>
  <si>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</si>
  <si>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</si>
  <si>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</si>
  <si>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</si>
  <si>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</si>
  <si>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</si>
  <si>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</si>
  <si>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</si>
  <si>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</si>
  <si>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</si>
  <si>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</si>
  <si>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</si>
  <si>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</si>
  <si>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</si>
  <si>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</si>
  <si>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</si>
  <si>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</si>
  <si>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</si>
  <si>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</si>
  <si>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</si>
  <si>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</si>
  <si>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</si>
  <si>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</si>
  <si>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</si>
  <si>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</si>
  <si>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</si>
  <si>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</si>
  <si>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</si>
  <si>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</si>
  <si>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</si>
  <si>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</si>
  <si>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</si>
  <si>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</si>
  <si>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</si>
  <si>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</si>
  <si>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</si>
  <si>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</si>
  <si>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</si>
  <si>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</si>
  <si>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</si>
  <si>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</si>
  <si>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</si>
  <si>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</si>
  <si>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</si>
  <si>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</si>
  <si>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</si>
  <si>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</si>
  <si>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</si>
  <si>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</si>
  <si>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</si>
  <si>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</si>
  <si>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</si>
  <si>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</si>
  <si>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</si>
  <si>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</si>
  <si>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</si>
  <si>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</si>
  <si>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</si>
  <si>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</si>
  <si>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</si>
  <si>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</si>
  <si>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</si>
  <si>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</si>
  <si>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</si>
  <si>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</si>
  <si>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</si>
  <si>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</si>
  <si>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</si>
  <si>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</si>
  <si>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</si>
  <si>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</si>
  <si>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</si>
  <si>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</si>
  <si>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</si>
  <si>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</si>
  <si>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</si>
  <si>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</si>
  <si>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</si>
  <si>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</si>
  <si>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</si>
  <si>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</si>
  <si>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</si>
  <si>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</si>
  <si>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</si>
  <si>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</si>
  <si>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</si>
  <si>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</si>
  <si>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</si>
  <si>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</si>
  <si>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</si>
  <si>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</si>
  <si>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</si>
  <si>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</si>
  <si>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</si>
  <si>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</si>
  <si>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</si>
  <si>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</si>
  <si>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</si>
  <si>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</si>
  <si>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</si>
  <si>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</si>
  <si>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</si>
  <si>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</si>
  <si>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</si>
  <si>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</si>
  <si>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</si>
  <si>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</si>
  <si>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</si>
  <si>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</si>
  <si>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</si>
  <si>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</si>
  <si>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</si>
  <si>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</si>
  <si>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</si>
  <si>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</si>
  <si>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</si>
  <si>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</si>
  <si>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</si>
  <si>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</si>
  <si>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</si>
  <si>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</si>
  <si>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</si>
  <si>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</si>
  <si>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</si>
  <si>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</si>
  <si>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</si>
  <si>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</si>
  <si>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</si>
  <si>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</si>
  <si>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</si>
  <si>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</si>
  <si>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</si>
  <si>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</si>
  <si>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</si>
  <si>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</si>
  <si>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</si>
  <si>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</si>
  <si>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</si>
  <si>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</si>
  <si>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</si>
  <si>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</si>
  <si>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</si>
  <si>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</si>
  <si>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</si>
  <si>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</si>
  <si>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</si>
  <si>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</si>
  <si>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</si>
  <si>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</si>
  <si>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</si>
  <si>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</si>
  <si>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</si>
  <si>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</si>
  <si>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</si>
  <si>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</si>
  <si>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</si>
  <si>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</si>
  <si>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</si>
  <si>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</si>
  <si>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</si>
  <si>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</si>
  <si>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</si>
  <si>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</si>
  <si>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</si>
  <si>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</si>
  <si>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</si>
  <si>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</si>
  <si>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</si>
  <si>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</si>
  <si>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</si>
  <si>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</si>
  <si>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</si>
  <si>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</si>
  <si>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</si>
  <si>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</si>
  <si>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</si>
  <si>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</si>
  <si>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</si>
  <si>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</si>
  <si>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</si>
  <si>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</si>
  <si>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</si>
  <si>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</si>
  <si>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</si>
  <si>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</si>
  <si>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</si>
  <si>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</si>
  <si>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</si>
  <si>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</si>
  <si>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</si>
  <si>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</si>
  <si>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</si>
  <si>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</si>
  <si>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</si>
  <si>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</si>
  <si>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</si>
  <si>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</si>
  <si>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</si>
  <si>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</si>
  <si>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</si>
  <si>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</si>
  <si>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</si>
  <si>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</si>
  <si>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</si>
  <si>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</si>
  <si>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</si>
  <si>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</si>
  <si>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</si>
  <si>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</si>
  <si>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</si>
  <si>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</si>
  <si>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</si>
  <si>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</si>
  <si>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</si>
  <si>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</si>
  <si>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</si>
  <si>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</si>
  <si>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</si>
  <si>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</si>
  <si>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</si>
  <si>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</si>
  <si>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</si>
  <si>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</si>
  <si>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</si>
  <si>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</si>
  <si>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</si>
  <si>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</si>
  <si>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</si>
  <si>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</si>
  <si>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</si>
  <si>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</si>
  <si>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</si>
  <si>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</si>
  <si>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</si>
  <si>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</si>
  <si>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</si>
  <si>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</si>
  <si>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</si>
  <si>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</si>
  <si>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</si>
  <si>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</si>
  <si>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</si>
  <si>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</si>
  <si>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</si>
  <si>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</si>
  <si>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</si>
  <si>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</si>
  <si>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</si>
  <si>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</si>
  <si>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</si>
  <si>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</si>
  <si>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</si>
  <si>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</si>
  <si>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</si>
  <si>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</si>
  <si>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</si>
  <si>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</si>
  <si>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</si>
  <si>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</si>
  <si>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</si>
  <si>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</si>
  <si>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</si>
  <si>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</si>
  <si>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</si>
  <si>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</si>
  <si>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</si>
  <si>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</si>
  <si>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</si>
  <si>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</si>
  <si>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</si>
  <si>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</si>
  <si>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</si>
  <si>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</si>
  <si>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</si>
  <si>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</si>
  <si>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</si>
  <si>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</si>
  <si>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</si>
  <si>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</si>
  <si>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</si>
  <si>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</si>
  <si>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</si>
  <si>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</si>
  <si>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</si>
  <si>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</si>
  <si>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</si>
  <si>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</si>
  <si>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</si>
  <si>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</si>
  <si>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</si>
  <si>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</si>
  <si>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</si>
  <si>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</si>
  <si>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</si>
  <si>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</si>
  <si>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</si>
  <si>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</si>
  <si>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</si>
  <si>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</si>
  <si>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</si>
  <si>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</si>
  <si>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</si>
  <si>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</si>
  <si>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</si>
  <si>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</si>
  <si>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</si>
  <si>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</si>
  <si>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</si>
  <si>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</si>
  <si>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</si>
  <si>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</si>
  <si>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</si>
  <si>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</si>
  <si>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</si>
  <si>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</si>
  <si>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</si>
  <si>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</si>
  <si>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</si>
  <si>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</si>
  <si>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</si>
  <si>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</si>
  <si>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</si>
  <si>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</si>
  <si>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</si>
  <si>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</si>
  <si>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</si>
  <si>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</si>
  <si>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</si>
  <si>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</si>
  <si>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</si>
  <si>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</si>
  <si>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</si>
  <si>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</si>
  <si>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</si>
  <si>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</si>
  <si>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</si>
  <si>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</si>
  <si>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</si>
  <si>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</si>
  <si>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</si>
  <si>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</si>
  <si>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</si>
  <si>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</si>
  <si>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</si>
  <si>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</si>
  <si>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</si>
  <si>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</si>
  <si>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</si>
  <si>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</si>
  <si>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</si>
  <si>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</si>
  <si>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</si>
  <si>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</si>
  <si>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</si>
  <si>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</si>
  <si>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</si>
  <si>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</si>
  <si>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</si>
  <si>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</si>
  <si>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</si>
  <si>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</si>
  <si>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</si>
  <si>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</si>
  <si>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</si>
  <si>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</si>
  <si>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</si>
  <si>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</si>
  <si>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</si>
  <si>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</si>
  <si>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</si>
  <si>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</si>
  <si>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</si>
  <si>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</si>
  <si>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</si>
  <si>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</si>
  <si>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</si>
  <si>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</si>
  <si>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</si>
  <si>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</si>
  <si>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</si>
  <si>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</si>
  <si>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</si>
  <si>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</si>
  <si>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</si>
  <si>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</si>
  <si>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</si>
  <si>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</si>
  <si>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</si>
  <si>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</si>
  <si>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</si>
  <si>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</si>
  <si>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</si>
  <si>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</si>
  <si>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</si>
  <si>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</si>
  <si>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</si>
  <si>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</si>
  <si>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</si>
  <si>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</si>
  <si>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</si>
  <si>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</si>
  <si>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</si>
  <si>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</si>
  <si>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</si>
  <si>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</si>
  <si>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</si>
  <si>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</si>
  <si>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</si>
  <si>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</si>
  <si>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</si>
  <si>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</si>
  <si>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</si>
  <si>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</si>
  <si>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</si>
  <si>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</si>
  <si>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</si>
  <si>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</si>
  <si>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</si>
  <si>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</si>
  <si>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</si>
  <si>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</si>
  <si>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</si>
  <si>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</si>
  <si>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</si>
  <si>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</si>
  <si>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</si>
  <si>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</si>
  <si>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</si>
  <si>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</si>
  <si>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</si>
  <si>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</si>
  <si>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</si>
  <si>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</si>
  <si>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</si>
  <si>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</si>
  <si>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</si>
  <si>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</si>
  <si>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</si>
  <si>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</si>
  <si>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</si>
  <si>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</si>
  <si>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</si>
  <si>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</si>
  <si>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</si>
  <si>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</si>
  <si>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</si>
  <si>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</si>
  <si>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</si>
  <si>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</si>
  <si>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</si>
  <si>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</si>
  <si>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</si>
  <si>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</si>
  <si>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</si>
  <si>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</si>
  <si>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</si>
  <si>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</si>
  <si>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</si>
  <si>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</si>
  <si>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</si>
  <si>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</si>
  <si>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</si>
  <si>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</si>
  <si>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</si>
  <si>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</si>
  <si>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</si>
  <si>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</si>
  <si>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</si>
  <si>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</si>
  <si>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</si>
  <si>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</si>
  <si>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</si>
  <si>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</si>
  <si>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</si>
  <si>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</si>
  <si>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</si>
  <si>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</si>
  <si>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</si>
  <si>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</si>
  <si>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</si>
  <si>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</si>
  <si>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</si>
  <si>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</si>
  <si>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</si>
  <si>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</si>
  <si>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</si>
  <si>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</si>
  <si>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</si>
  <si>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</si>
  <si>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</si>
  <si>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</si>
  <si>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</si>
  <si>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</si>
  <si>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</si>
  <si>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</si>
  <si>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</si>
  <si>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</si>
  <si>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</si>
  <si>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</si>
  <si>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</si>
  <si>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</si>
  <si>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</si>
  <si>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</si>
  <si>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</si>
  <si>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</si>
  <si>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</si>
  <si>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</si>
  <si>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</si>
  <si>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</si>
  <si>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</si>
  <si>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</si>
  <si>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</si>
  <si>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</si>
  <si>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</si>
  <si>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</si>
  <si>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</si>
  <si>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</si>
  <si>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</si>
  <si>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</si>
  <si>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</si>
  <si>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</si>
  <si>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</si>
  <si>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</si>
  <si>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</si>
  <si>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</si>
  <si>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</si>
  <si>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</si>
  <si>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</si>
  <si>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</si>
  <si>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</si>
  <si>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</si>
  <si>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</si>
  <si>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</si>
  <si>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</si>
  <si>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</si>
  <si>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</si>
  <si>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</si>
  <si>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</si>
  <si>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</si>
  <si>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</si>
  <si>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</si>
  <si>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</si>
  <si>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</si>
  <si>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</si>
  <si>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</si>
  <si>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</si>
  <si>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</si>
  <si>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</si>
  <si>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</si>
  <si>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</si>
  <si>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</si>
  <si>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</si>
  <si>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</si>
  <si>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</si>
  <si>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</si>
  <si>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</si>
  <si>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</si>
  <si>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</si>
  <si>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</si>
  <si>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</si>
  <si>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</si>
  <si>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</si>
  <si>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</si>
  <si>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</si>
  <si>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</si>
  <si>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</si>
  <si>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</si>
  <si>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</si>
  <si>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</si>
  <si>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</si>
  <si>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</si>
  <si>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</si>
  <si>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</si>
  <si>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</si>
  <si>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</si>
  <si>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</si>
  <si>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</si>
  <si>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</si>
  <si>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</si>
  <si>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</si>
  <si>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</si>
  <si>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</si>
  <si>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</si>
  <si>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</si>
  <si>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</si>
  <si>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</si>
  <si>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</si>
  <si>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</si>
  <si>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</si>
  <si>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</si>
  <si>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</si>
  <si>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</si>
  <si>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</si>
  <si>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</si>
  <si>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</si>
  <si>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</si>
  <si>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</si>
  <si>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</si>
  <si>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</si>
  <si>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</si>
  <si>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</si>
  <si>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</si>
  <si>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</si>
  <si>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</si>
  <si>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</si>
  <si>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</si>
  <si>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</si>
  <si>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</si>
  <si>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</si>
  <si>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</si>
  <si>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</si>
  <si>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</si>
  <si>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</si>
  <si>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</si>
  <si>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</si>
  <si>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</si>
  <si>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</si>
  <si>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</si>
  <si>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</si>
  <si>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</si>
  <si>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</si>
  <si>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</si>
  <si>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</si>
  <si>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</si>
  <si>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</si>
  <si>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</si>
  <si>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</si>
  <si>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</si>
  <si>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</si>
  <si>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</si>
  <si>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</si>
  <si>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</si>
  <si>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</si>
  <si>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</si>
  <si>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</si>
  <si>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</si>
  <si>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</si>
  <si>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</si>
  <si>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</si>
  <si>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</si>
  <si>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</si>
  <si>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</si>
  <si>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</si>
  <si>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</si>
  <si>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</si>
  <si>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</si>
  <si>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</si>
  <si>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</si>
  <si>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</si>
  <si>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</si>
  <si>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</si>
  <si>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</si>
  <si>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</si>
  <si>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</si>
  <si>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</si>
  <si>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</si>
  <si>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</si>
  <si>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</si>
  <si>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</si>
  <si>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</si>
  <si>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</si>
  <si>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</si>
  <si>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</si>
  <si>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</si>
  <si>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</si>
  <si>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</si>
  <si>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</si>
  <si>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</si>
  <si>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</si>
  <si>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</si>
  <si>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</si>
  <si>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</si>
  <si>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</si>
  <si>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</si>
  <si>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</si>
  <si>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</si>
  <si>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</si>
  <si>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</si>
  <si>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</si>
  <si>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</si>
  <si>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</si>
  <si>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</si>
  <si>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</si>
  <si>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</si>
  <si>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</si>
  <si>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</si>
  <si>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</si>
  <si>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</si>
  <si>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</si>
  <si>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</si>
  <si>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</si>
  <si>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</si>
  <si>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</si>
  <si>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</si>
  <si>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</si>
  <si>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</si>
  <si>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</si>
  <si>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</si>
  <si>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</si>
  <si>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</si>
  <si>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</si>
  <si>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</si>
  <si>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</si>
  <si>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</si>
  <si>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</si>
  <si>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</si>
  <si>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</si>
  <si>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</si>
  <si>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</si>
  <si>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</si>
  <si>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</si>
  <si>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</si>
  <si>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</si>
  <si>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</si>
  <si>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</si>
  <si>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</si>
  <si>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</si>
  <si>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</si>
  <si>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</si>
  <si>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</si>
  <si>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</si>
  <si>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</si>
  <si>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</si>
  <si>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</si>
  <si>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</si>
  <si>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</si>
  <si>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</si>
  <si>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</si>
  <si>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</si>
  <si>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</si>
  <si>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</si>
  <si>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</si>
  <si>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</si>
  <si>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</si>
  <si>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</si>
  <si>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</si>
  <si>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</si>
  <si>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</si>
  <si>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</si>
  <si>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</si>
  <si>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</si>
  <si>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</si>
  <si>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</si>
  <si>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</si>
  <si>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</si>
  <si>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</si>
  <si>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</si>
  <si>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</si>
  <si>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</si>
  <si>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</si>
  <si>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</si>
  <si>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</si>
  <si>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</si>
  <si>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</si>
  <si>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</si>
  <si>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</si>
  <si>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</si>
  <si>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</si>
  <si>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</si>
  <si>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</si>
  <si>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</si>
  <si>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</si>
  <si>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</si>
  <si>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</si>
  <si>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</si>
  <si>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</si>
  <si>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</si>
  <si>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</si>
  <si>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</si>
  <si>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</si>
  <si>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</si>
  <si>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</si>
  <si>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</si>
  <si>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</si>
  <si>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</si>
  <si>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</si>
  <si>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</si>
  <si>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</si>
  <si>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</si>
  <si>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</si>
  <si>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</si>
  <si>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</si>
  <si>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</si>
  <si>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</si>
  <si>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</si>
  <si>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</si>
  <si>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</si>
  <si>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</si>
  <si>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</si>
  <si>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</si>
  <si>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</si>
  <si>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</si>
  <si>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</si>
  <si>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</si>
  <si>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</si>
  <si>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</si>
  <si>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</si>
  <si>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</si>
  <si>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</si>
  <si>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</si>
  <si>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</si>
  <si>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</si>
  <si>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</si>
  <si>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</si>
  <si>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</si>
  <si>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</si>
  <si>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</si>
  <si>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</si>
  <si>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</si>
  <si>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</si>
  <si>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</si>
  <si>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</si>
  <si>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</si>
  <si>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</si>
  <si>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</si>
  <si>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</si>
  <si>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</si>
  <si>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</si>
  <si>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</si>
  <si>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</si>
  <si>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</si>
  <si>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</si>
  <si>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</si>
  <si>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</si>
  <si>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</si>
  <si>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</si>
  <si>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</si>
  <si>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</si>
  <si>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</si>
  <si>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</si>
  <si>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</si>
  <si>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</si>
  <si>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</si>
  <si>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</si>
  <si>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</si>
  <si>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</si>
  <si>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</si>
  <si>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</si>
  <si>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</si>
  <si>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</si>
  <si>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</si>
  <si>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</si>
  <si>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</si>
  <si>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</si>
  <si>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</si>
  <si>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</si>
  <si>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</si>
  <si>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</si>
  <si>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</si>
  <si>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</si>
  <si>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</si>
  <si>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</si>
  <si>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</si>
  <si>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</si>
  <si>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</si>
  <si>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</si>
  <si>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</si>
  <si>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</si>
  <si>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</si>
  <si>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</si>
  <si>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</si>
  <si>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</si>
  <si>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</si>
  <si>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</si>
  <si>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</si>
  <si>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</si>
  <si>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</si>
  <si>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</si>
  <si>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</si>
  <si>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</si>
  <si>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</si>
  <si>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</si>
  <si>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</si>
  <si>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</si>
  <si>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</si>
  <si>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</si>
  <si>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</si>
  <si>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</si>
  <si>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</si>
  <si>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</si>
  <si>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</si>
  <si>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</si>
  <si>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</si>
  <si>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</si>
  <si>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</si>
  <si>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</si>
  <si>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</si>
  <si>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</si>
  <si>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</si>
  <si>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</si>
  <si>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</si>
  <si>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</si>
  <si>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</si>
  <si>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</si>
  <si>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</si>
  <si>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</si>
  <si>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</si>
  <si>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</si>
  <si>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</si>
  <si>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</si>
  <si>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</si>
  <si>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</si>
  <si>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</si>
  <si>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</si>
  <si>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</si>
  <si>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</si>
  <si>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</si>
  <si>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</si>
  <si>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</si>
  <si>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</si>
  <si>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</si>
  <si>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</si>
  <si>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</si>
  <si>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</si>
  <si>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</si>
  <si>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</si>
  <si>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</si>
  <si>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</si>
  <si>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</si>
  <si>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</si>
  <si>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</si>
  <si>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</si>
  <si>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</si>
  <si>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</si>
  <si>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</si>
  <si>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</si>
  <si>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</si>
  <si>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</si>
  <si>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</si>
  <si>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</si>
  <si>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</si>
  <si>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</si>
  <si>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</si>
  <si>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</si>
  <si>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</si>
  <si>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</si>
  <si>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</si>
  <si>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</si>
  <si>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</si>
  <si>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</si>
  <si>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</si>
  <si>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</si>
  <si>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</si>
  <si>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</si>
  <si>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</si>
  <si>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</si>
  <si>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</si>
  <si>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</si>
  <si>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</si>
  <si>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</si>
  <si>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</si>
  <si>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</si>
  <si>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</si>
  <si>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</si>
  <si>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</si>
  <si>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</si>
  <si>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</si>
  <si>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</si>
  <si>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</si>
  <si>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</si>
  <si>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</si>
  <si>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</si>
  <si>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</si>
  <si>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</si>
  <si>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</si>
  <si>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</si>
  <si>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</si>
  <si>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</si>
  <si>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</si>
  <si>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</si>
  <si>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</si>
  <si>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</si>
  <si>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</si>
  <si>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</si>
  <si>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</si>
  <si>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</si>
  <si>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</si>
  <si>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</si>
  <si>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</si>
  <si>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</si>
  <si>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</si>
  <si>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</si>
  <si>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</si>
  <si>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</si>
  <si>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</si>
  <si>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</si>
  <si>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</si>
  <si>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</si>
  <si>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</si>
  <si>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</si>
  <si>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</si>
  <si>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</si>
  <si>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</si>
  <si>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</si>
  <si>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</si>
  <si>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</si>
  <si>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</si>
  <si>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</si>
  <si>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</si>
  <si>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</si>
  <si>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</si>
  <si>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</si>
  <si>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</si>
  <si>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</si>
  <si>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</si>
  <si>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</si>
  <si>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</si>
  <si>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</si>
  <si>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</si>
  <si>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</si>
  <si>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</si>
  <si>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</si>
  <si>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</si>
  <si>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</si>
  <si>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</si>
  <si>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</si>
  <si>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</si>
  <si>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</si>
  <si>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</si>
  <si>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</si>
  <si>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</si>
  <si>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</si>
  <si>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</si>
  <si>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</si>
  <si>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</si>
  <si>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</si>
  <si>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</si>
  <si>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</si>
  <si>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</si>
  <si>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</si>
  <si>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</si>
  <si>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</si>
  <si>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</si>
  <si>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</si>
  <si>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</si>
  <si>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</si>
  <si>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</si>
  <si>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</si>
  <si>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</si>
  <si>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</si>
  <si>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</si>
  <si>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</si>
  <si>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</si>
  <si>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</si>
  <si>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</si>
  <si>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</si>
  <si>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</si>
  <si>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</si>
  <si>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</si>
  <si>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</si>
  <si>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</si>
  <si>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</si>
  <si>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</si>
  <si>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</si>
  <si>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</si>
  <si>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</si>
  <si>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</si>
  <si>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</si>
  <si>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</si>
  <si>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</si>
  <si>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</si>
  <si>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</si>
  <si>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</si>
  <si>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</si>
  <si>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</si>
  <si>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</si>
  <si>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</si>
  <si>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</si>
  <si>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</si>
  <si>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</si>
  <si>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</si>
  <si>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</si>
  <si>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</si>
  <si>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</si>
  <si>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</si>
  <si>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</si>
  <si>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</si>
  <si>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</si>
  <si>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</si>
  <si>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</si>
  <si>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</si>
  <si>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</si>
  <si>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</si>
  <si>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</si>
  <si>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</si>
  <si>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</si>
  <si>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</si>
  <si>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</si>
  <si>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</si>
  <si>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</si>
  <si>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</si>
  <si>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</si>
  <si>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</si>
  <si>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</si>
  <si>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</si>
  <si>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</si>
  <si>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</si>
  <si>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</si>
  <si>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</si>
  <si>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</si>
  <si>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</si>
  <si>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</si>
  <si>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</si>
  <si>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</si>
  <si>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</si>
  <si>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</si>
  <si>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</si>
  <si>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</si>
  <si>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</si>
  <si>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</si>
  <si>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</si>
  <si>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</si>
  <si>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</si>
  <si>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</si>
  <si>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</si>
  <si>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</si>
  <si>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</si>
  <si>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</si>
  <si>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</si>
  <si>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</si>
  <si>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</si>
  <si>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</si>
  <si>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</si>
  <si>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</si>
  <si>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</si>
  <si>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</si>
  <si>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</si>
  <si>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</si>
  <si>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</si>
  <si>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</si>
  <si>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</si>
  <si>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</si>
  <si>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</si>
  <si>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</si>
  <si>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</si>
  <si>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</si>
  <si>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</si>
  <si>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</si>
  <si>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</si>
  <si>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</si>
  <si>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</si>
  <si>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</si>
  <si>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</si>
  <si>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</si>
  <si>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</si>
  <si>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</si>
  <si>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</si>
  <si>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</si>
  <si>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</si>
  <si>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</si>
  <si>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</si>
  <si>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</si>
  <si>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</si>
  <si>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</si>
  <si>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</si>
  <si>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</si>
  <si>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</si>
  <si>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</si>
  <si>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</si>
  <si>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</si>
  <si>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</si>
  <si>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</si>
  <si>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</si>
  <si>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</si>
  <si>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</si>
  <si>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</si>
  <si>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</si>
  <si>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</si>
  <si>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</si>
  <si>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</si>
  <si>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</si>
  <si>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</si>
  <si>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</si>
  <si>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</si>
  <si>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</si>
  <si>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</si>
  <si>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</si>
  <si>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</si>
  <si>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</si>
  <si>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</si>
  <si>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</si>
  <si>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</si>
  <si>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</si>
  <si>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</si>
  <si>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</si>
  <si>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</si>
  <si>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</si>
  <si>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</si>
  <si>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</si>
  <si>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</si>
  <si>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</si>
  <si>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</si>
  <si>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</si>
  <si>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</si>
  <si>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</si>
  <si>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</si>
  <si>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</si>
  <si>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</si>
  <si>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</si>
  <si>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</si>
  <si>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</si>
  <si>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</si>
  <si>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</si>
  <si>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</si>
  <si>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</si>
  <si>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</si>
  <si>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</si>
  <si>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</si>
  <si>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</si>
  <si>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</si>
  <si>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</si>
  <si>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</si>
  <si>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</si>
  <si>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</si>
  <si>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</si>
  <si>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</si>
  <si>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</si>
  <si>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</si>
  <si>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</si>
  <si>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</si>
  <si>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</si>
  <si>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</si>
  <si>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</si>
  <si>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</si>
  <si>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</si>
  <si>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</si>
  <si>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</si>
  <si>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</si>
  <si>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</si>
  <si>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</si>
  <si>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</si>
  <si>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</si>
  <si>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</si>
  <si>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</si>
  <si>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</si>
  <si>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</si>
  <si>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</si>
  <si>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</si>
  <si>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</si>
  <si>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</si>
  <si>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</si>
  <si>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</si>
  <si>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</si>
  <si>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</si>
  <si>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</si>
  <si>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</si>
  <si>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</si>
  <si>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</si>
  <si>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</si>
  <si>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</si>
  <si>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</si>
  <si>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</si>
  <si>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</si>
  <si>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</si>
  <si>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</si>
  <si>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</si>
  <si>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</si>
  <si>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</si>
  <si>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</si>
  <si>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</si>
  <si>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</si>
  <si>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</si>
  <si>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</si>
  <si>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</si>
  <si>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</si>
  <si>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</si>
  <si>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</si>
  <si>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</si>
  <si>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</si>
  <si>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</si>
  <si>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</si>
  <si>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</si>
  <si>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</si>
  <si>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</si>
  <si>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</si>
  <si>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</si>
  <si>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</si>
  <si>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</si>
  <si>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</si>
  <si>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</si>
  <si>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</si>
  <si>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</si>
  <si>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</si>
  <si>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</si>
  <si>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</si>
  <si>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</si>
  <si>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</si>
  <si>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</si>
  <si>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</si>
  <si>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</si>
  <si>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</si>
  <si>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</si>
  <si>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</si>
  <si>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</si>
  <si>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</si>
  <si>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</si>
  <si>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</si>
  <si>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</si>
  <si>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</si>
  <si>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</si>
  <si>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</si>
  <si>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</si>
  <si>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</si>
  <si>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</si>
  <si>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</si>
  <si>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</si>
  <si>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</si>
  <si>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</si>
  <si>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</si>
  <si>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</si>
  <si>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</si>
  <si>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</si>
  <si>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</si>
  <si>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</si>
  <si>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</si>
  <si>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</si>
  <si>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</si>
  <si>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</si>
  <si>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</si>
  <si>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</si>
  <si>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</si>
  <si>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</si>
  <si>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</si>
  <si>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</si>
  <si>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</si>
  <si>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</si>
  <si>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</si>
  <si>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</si>
  <si>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</si>
  <si>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</si>
  <si>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</si>
  <si>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</si>
  <si>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</si>
  <si>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</si>
  <si>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</si>
  <si>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</si>
  <si>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</si>
  <si>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</si>
  <si>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</si>
  <si>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</si>
  <si>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</si>
  <si>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</si>
  <si>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</si>
  <si>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</si>
  <si>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</si>
  <si>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</si>
  <si>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</si>
  <si>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</si>
  <si>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</si>
  <si>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</si>
  <si>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</si>
  <si>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</si>
  <si>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</si>
  <si>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</si>
  <si>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</si>
  <si>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</si>
  <si>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</si>
  <si>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</si>
  <si>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</si>
  <si>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</si>
  <si>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</si>
  <si>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</si>
  <si>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</si>
  <si>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</si>
  <si>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</si>
  <si>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</si>
  <si>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</si>
  <si>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</si>
  <si>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</si>
  <si>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</si>
  <si>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</si>
  <si>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</si>
  <si>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</si>
  <si>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</si>
  <si>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</si>
  <si>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</si>
  <si>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</si>
  <si>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</si>
  <si>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</si>
  <si>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</si>
  <si>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</si>
  <si>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</si>
  <si>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</si>
  <si>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</si>
  <si>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</si>
  <si>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</si>
  <si>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</si>
  <si>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</si>
  <si>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</si>
  <si>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</si>
  <si>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</si>
  <si>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</si>
  <si>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</si>
  <si>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</si>
  <si>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</si>
  <si>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</si>
  <si>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</si>
  <si>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</si>
  <si>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</si>
  <si>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</si>
  <si>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</si>
  <si>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</si>
  <si>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</si>
  <si>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</si>
  <si>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</si>
  <si>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</si>
  <si>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</si>
  <si>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</si>
  <si>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</si>
  <si>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</si>
  <si>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</si>
  <si>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</si>
  <si>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</si>
  <si>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</si>
  <si>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</si>
  <si>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</si>
  <si>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</si>
  <si>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</si>
  <si>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</si>
  <si>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</si>
  <si>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</si>
  <si>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</si>
  <si>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</si>
  <si>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</si>
  <si>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</si>
  <si>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</si>
  <si>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</si>
  <si>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</si>
  <si>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</si>
  <si>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</si>
  <si>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</si>
  <si>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</si>
  <si>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</si>
  <si>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</si>
  <si>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</si>
  <si>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</si>
  <si>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</si>
  <si>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</si>
  <si>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</si>
  <si>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</si>
  <si>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</si>
  <si>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</si>
  <si>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</si>
  <si>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</si>
  <si>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</si>
  <si>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</si>
  <si>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</si>
  <si>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</si>
  <si>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</si>
  <si>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</si>
  <si>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</si>
  <si>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</si>
  <si>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</si>
  <si>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</si>
  <si>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</si>
  <si>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</si>
  <si>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</si>
  <si>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</si>
  <si>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</si>
  <si>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</si>
  <si>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</si>
  <si>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</si>
  <si>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</si>
  <si>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</si>
  <si>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</si>
  <si>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</si>
  <si>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</si>
  <si>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</si>
  <si>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</si>
  <si>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</si>
  <si>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</si>
  <si>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</si>
  <si>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</si>
  <si>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</si>
  <si>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</si>
  <si>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</si>
  <si>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</si>
  <si>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</si>
  <si>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</si>
  <si>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</si>
  <si>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</si>
  <si>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</si>
  <si>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</si>
  <si>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</si>
  <si>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</si>
  <si>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</si>
  <si>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</si>
  <si>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</si>
  <si>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</si>
  <si>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</si>
  <si>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</si>
  <si>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</si>
  <si>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</si>
  <si>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</si>
  <si>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</si>
  <si>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</si>
  <si>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</si>
  <si>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</si>
  <si>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</si>
  <si>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</si>
  <si>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</si>
  <si>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</si>
  <si>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</si>
  <si>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</si>
  <si>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</si>
  <si>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</si>
  <si>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</si>
  <si>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</si>
  <si>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</si>
  <si>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</si>
  <si>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</si>
  <si>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</si>
  <si>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</si>
  <si>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</si>
  <si>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</si>
  <si>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</si>
  <si>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</si>
  <si>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</si>
  <si>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</si>
  <si>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</si>
  <si>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</si>
  <si>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</si>
  <si>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</si>
  <si>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</si>
  <si>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</si>
  <si>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</si>
  <si>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</si>
  <si>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</si>
  <si>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</si>
  <si>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</si>
  <si>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</si>
  <si>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</si>
  <si>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</si>
  <si>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</si>
  <si>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</si>
  <si>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</si>
  <si>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</si>
  <si>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</si>
  <si>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</si>
  <si>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</si>
  <si>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</si>
  <si>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</si>
  <si>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</si>
  <si>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</si>
  <si>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</si>
  <si>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</si>
  <si>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</si>
  <si>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</si>
  <si>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</si>
  <si>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</si>
  <si>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</si>
  <si>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</si>
  <si>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</si>
  <si>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</si>
  <si>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</si>
  <si>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</si>
  <si>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</si>
  <si>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</si>
  <si>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</si>
  <si>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</si>
  <si>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</si>
  <si>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</si>
  <si>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</si>
  <si>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</si>
  <si>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</si>
  <si>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</si>
  <si>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</si>
  <si>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</si>
  <si>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</si>
  <si>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</si>
  <si>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</si>
  <si>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</si>
  <si>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</si>
  <si>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</si>
  <si>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</si>
  <si>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</si>
  <si>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</si>
  <si>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</si>
  <si>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</si>
  <si>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</si>
  <si>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</si>
  <si>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</si>
  <si>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</si>
  <si>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</si>
  <si>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</si>
  <si>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</si>
  <si>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</si>
  <si>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</si>
  <si>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</si>
  <si>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</si>
  <si>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</si>
  <si>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</si>
  <si>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</si>
  <si>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</si>
  <si>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</si>
  <si>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</si>
  <si>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</si>
  <si>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</si>
  <si>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</si>
  <si>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</si>
  <si>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</si>
  <si>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</si>
  <si>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</si>
  <si>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</si>
  <si>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</si>
  <si>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</si>
  <si>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</si>
  <si>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</si>
  <si>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</si>
  <si>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</si>
  <si>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</si>
  <si>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</si>
  <si>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</si>
  <si>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</si>
  <si>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</si>
  <si>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</si>
  <si>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</si>
  <si>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</si>
  <si>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</si>
  <si>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</si>
  <si>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</si>
  <si>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</si>
  <si>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</si>
  <si>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</si>
  <si>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</si>
  <si>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</si>
  <si>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</si>
  <si>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</si>
  <si>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</si>
  <si>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</si>
  <si>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</si>
  <si>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</si>
  <si>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</si>
  <si>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</si>
  <si>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</si>
  <si>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</si>
  <si>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</si>
  <si>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</si>
  <si>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</si>
  <si>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</si>
  <si>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</si>
  <si>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</si>
  <si>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</si>
  <si>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</si>
  <si>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</si>
  <si>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</si>
  <si>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</si>
  <si>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</si>
  <si>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</si>
  <si>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</si>
  <si>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</si>
  <si>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</si>
  <si>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</si>
  <si>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</si>
  <si>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</si>
  <si>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</si>
  <si>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</si>
  <si>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</si>
  <si>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</si>
  <si>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</si>
  <si>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</si>
  <si>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</si>
  <si>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</si>
  <si>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</si>
  <si>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</si>
  <si>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</si>
  <si>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</si>
  <si>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</si>
  <si>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</si>
  <si>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</si>
  <si>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</si>
  <si>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</si>
  <si>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</si>
  <si>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</si>
  <si>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</si>
  <si>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</si>
  <si>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</si>
  <si>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</si>
  <si>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</si>
  <si>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</si>
  <si>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</si>
  <si>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</si>
  <si>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</si>
  <si>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</si>
  <si>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</si>
  <si>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</si>
  <si>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</si>
  <si>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</si>
  <si>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</si>
  <si>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</si>
  <si>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</si>
  <si>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</si>
  <si>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</si>
  <si>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</si>
  <si>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</si>
  <si>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</si>
  <si>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</si>
  <si>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</si>
  <si>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</si>
  <si>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</si>
  <si>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</si>
  <si>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</si>
  <si>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</si>
  <si>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</si>
  <si>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</si>
  <si>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</si>
  <si>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</si>
  <si>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</si>
  <si>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</si>
  <si>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</si>
  <si>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</si>
  <si>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</si>
  <si>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</si>
  <si>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</si>
  <si>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</si>
  <si>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</si>
  <si>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</si>
  <si>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</si>
  <si>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</si>
  <si>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</si>
  <si>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</si>
  <si>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</si>
  <si>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</si>
  <si>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</si>
  <si>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</si>
  <si>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</si>
  <si>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</si>
  <si>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</si>
  <si>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</si>
  <si>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</si>
  <si>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</si>
  <si>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</si>
  <si>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</si>
  <si>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</si>
  <si>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</si>
  <si>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</si>
  <si>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</si>
  <si>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</si>
  <si>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</si>
  <si>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</si>
  <si>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</si>
  <si>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</si>
  <si>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</si>
  <si>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</si>
  <si>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</si>
  <si>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</si>
  <si>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</si>
  <si>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</si>
  <si>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</si>
  <si>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</si>
  <si>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</si>
  <si>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</si>
  <si>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</si>
  <si>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</si>
  <si>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</si>
  <si>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</si>
  <si>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</si>
  <si>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</si>
  <si>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</si>
  <si>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</si>
  <si>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</si>
  <si>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</si>
  <si>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</si>
  <si>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</si>
  <si>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</si>
  <si>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</si>
  <si>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</si>
  <si>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</si>
  <si>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</si>
  <si>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</si>
  <si>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</si>
  <si>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</si>
  <si>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</si>
  <si>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</si>
  <si>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</si>
  <si>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</si>
  <si>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</si>
  <si>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</si>
  <si>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</si>
  <si>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</si>
  <si>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</si>
  <si>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</si>
  <si>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</si>
  <si>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</si>
  <si>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</si>
  <si>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</si>
  <si>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</si>
  <si>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</si>
  <si>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</si>
  <si>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</si>
  <si>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</si>
  <si>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</si>
  <si>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</si>
  <si>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</si>
  <si>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</si>
  <si>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</si>
  <si>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</si>
  <si>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</si>
  <si>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</si>
  <si>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</si>
  <si>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</si>
  <si>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</si>
  <si>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</si>
  <si>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</si>
  <si>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</si>
  <si>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</si>
  <si>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</si>
  <si>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</si>
  <si>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</si>
  <si>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</si>
  <si>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</si>
  <si>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</si>
  <si>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</si>
  <si>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</si>
  <si>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</si>
  <si>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</si>
  <si>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</si>
  <si>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</si>
  <si>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</si>
  <si>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</si>
  <si>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</si>
  <si>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</si>
  <si>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</si>
  <si>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</si>
  <si>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</si>
  <si>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</si>
  <si>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</si>
  <si>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</si>
  <si>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</si>
  <si>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</si>
  <si>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</si>
  <si>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</si>
  <si>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</si>
  <si>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</si>
  <si>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</si>
  <si>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</si>
  <si>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</si>
  <si>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</si>
  <si>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</si>
  <si>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</si>
  <si>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</si>
  <si>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</si>
  <si>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</si>
  <si>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</si>
  <si>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</si>
  <si>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</si>
  <si>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</si>
  <si>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</si>
  <si>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</si>
  <si>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</si>
  <si>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</si>
  <si>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</si>
  <si>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</si>
  <si>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</si>
  <si>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</si>
  <si>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</si>
  <si>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</si>
  <si>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</si>
  <si>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</si>
  <si>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</si>
  <si>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</si>
  <si>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</si>
  <si>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</si>
  <si>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</si>
  <si>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</si>
  <si>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</si>
  <si>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</si>
  <si>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</si>
  <si>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</si>
  <si>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</si>
  <si>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</si>
  <si>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</si>
  <si>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</si>
  <si>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</si>
  <si>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</si>
  <si>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</si>
  <si>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</si>
  <si>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</si>
  <si>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</si>
  <si>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</si>
  <si>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</si>
  <si>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</si>
  <si>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</si>
  <si>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</si>
  <si>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</si>
  <si>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</si>
  <si>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</si>
  <si>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</si>
  <si>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</si>
  <si>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</si>
  <si>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</si>
  <si>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</si>
  <si>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</si>
  <si>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</si>
  <si>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</si>
  <si>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</si>
  <si>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</si>
  <si>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</si>
  <si>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</si>
  <si>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</si>
  <si>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</si>
  <si>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</si>
  <si>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</si>
  <si>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</si>
  <si>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</si>
  <si>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</si>
  <si>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</si>
  <si>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</si>
  <si>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</si>
  <si>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</si>
  <si>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</si>
  <si>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</si>
  <si>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</si>
  <si>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</si>
  <si>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</si>
  <si>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</si>
  <si>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</si>
  <si>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</si>
  <si>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</si>
  <si>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</si>
  <si>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</si>
  <si>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</si>
  <si>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</si>
  <si>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</si>
  <si>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</si>
  <si>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</si>
  <si>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</si>
  <si>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</si>
  <si>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</si>
  <si>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</si>
  <si>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</si>
  <si>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</si>
  <si>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</si>
  <si>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</si>
  <si>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</si>
  <si>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</si>
  <si>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</si>
  <si>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</si>
  <si>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</si>
  <si>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</si>
  <si>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</si>
  <si>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</si>
  <si>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</si>
  <si>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</si>
  <si>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</si>
  <si>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</si>
  <si>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</si>
  <si>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</si>
  <si>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</si>
  <si>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</si>
  <si>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</si>
  <si>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</si>
  <si>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</si>
  <si>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</si>
  <si>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</si>
  <si>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</si>
  <si>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</si>
  <si>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</si>
  <si>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</si>
  <si>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</si>
  <si>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</si>
  <si>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</si>
  <si>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</si>
  <si>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</si>
  <si>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</si>
  <si>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</si>
  <si>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</si>
  <si>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</si>
  <si>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</si>
  <si>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</si>
  <si>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</si>
  <si>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</si>
  <si>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</si>
  <si>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</si>
  <si>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</si>
  <si>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</si>
  <si>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</si>
  <si>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</si>
  <si>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</si>
  <si>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</si>
  <si>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</si>
  <si>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</si>
  <si>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</si>
  <si>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</si>
  <si>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</si>
  <si>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</si>
  <si>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</si>
  <si>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</si>
  <si>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</si>
  <si>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</si>
  <si>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</si>
  <si>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</si>
  <si>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</si>
  <si>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</si>
  <si>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</si>
  <si>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</si>
  <si>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</si>
  <si>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</si>
  <si>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</si>
  <si>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</si>
  <si>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</si>
  <si>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</si>
  <si>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</si>
  <si>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</si>
  <si>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</si>
  <si>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</si>
  <si>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</si>
  <si>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</si>
  <si>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</si>
  <si>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</si>
  <si>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</si>
  <si>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</si>
  <si>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</si>
  <si>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</si>
  <si>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</si>
  <si>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</si>
  <si>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</si>
  <si>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</si>
  <si>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</si>
  <si>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</si>
  <si>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</si>
  <si>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</si>
  <si>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</si>
  <si>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</si>
  <si>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</si>
  <si>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</si>
  <si>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</si>
  <si>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</si>
  <si>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</si>
  <si>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</si>
  <si>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</si>
  <si>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</si>
  <si>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</si>
  <si>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</si>
  <si>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</si>
  <si>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</si>
  <si>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</si>
  <si>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</si>
  <si>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</si>
  <si>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</si>
  <si>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</si>
  <si>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</si>
  <si>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</si>
  <si>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</si>
  <si>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</si>
  <si>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</si>
  <si>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</si>
  <si>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</si>
  <si>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</si>
  <si>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</si>
  <si>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</si>
  <si>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</si>
  <si>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</si>
  <si>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</si>
  <si>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</si>
  <si>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</si>
  <si>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</si>
  <si>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</si>
  <si>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</si>
  <si>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</si>
  <si>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</si>
  <si>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</si>
  <si>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</si>
  <si>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</si>
  <si>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</si>
  <si>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</si>
  <si>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</si>
  <si>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</si>
  <si>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</si>
  <si>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</si>
  <si>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</si>
  <si>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</si>
  <si>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</si>
  <si>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</si>
  <si>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</si>
  <si>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</si>
  <si>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</si>
  <si>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</si>
  <si>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</si>
  <si>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</si>
  <si>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</si>
  <si>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</si>
  <si>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</si>
  <si>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</si>
  <si>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</si>
  <si>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</si>
  <si>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</si>
  <si>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</si>
  <si>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</si>
  <si>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</si>
  <si>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</si>
  <si>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</si>
  <si>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</si>
  <si>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</si>
  <si>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</si>
  <si>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</si>
  <si>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</si>
  <si>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</si>
  <si>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</si>
  <si>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</si>
  <si>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</si>
  <si>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</si>
  <si>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</si>
  <si>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</si>
  <si>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</si>
  <si>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</si>
  <si>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</si>
  <si>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</si>
  <si>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</si>
  <si>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</si>
  <si>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</si>
  <si>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</si>
  <si>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</si>
  <si>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</si>
  <si>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</si>
  <si>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</si>
  <si>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</si>
  <si>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</si>
  <si>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</si>
  <si>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</si>
  <si>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</si>
  <si>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</si>
  <si>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</si>
  <si>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</si>
  <si>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</si>
  <si>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</si>
  <si>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</si>
  <si>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</si>
  <si>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</si>
  <si>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</si>
  <si>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</si>
  <si>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</si>
  <si>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</si>
  <si>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</si>
  <si>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</si>
  <si>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</si>
  <si>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</si>
  <si>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</si>
  <si>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</si>
  <si>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</si>
  <si>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</si>
  <si>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</si>
  <si>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</si>
  <si>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</si>
  <si>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</si>
  <si>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</si>
  <si>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</si>
  <si>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</si>
  <si>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</si>
  <si>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</si>
  <si>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</si>
  <si>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</si>
  <si>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</si>
  <si>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</si>
  <si>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</si>
  <si>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</si>
  <si>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</si>
  <si>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</si>
  <si>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</si>
  <si>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</si>
  <si>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</si>
  <si>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</si>
  <si>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</si>
  <si>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</si>
  <si>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</si>
  <si>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</si>
  <si>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</si>
  <si>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</si>
  <si>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</si>
  <si>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</si>
  <si>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</si>
  <si>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</si>
  <si>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</si>
  <si>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</si>
  <si>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</si>
  <si>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</si>
  <si>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</si>
  <si>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</si>
  <si>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</si>
  <si>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</si>
  <si>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</si>
  <si>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</si>
  <si>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</si>
  <si>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</si>
  <si>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</si>
  <si>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</si>
  <si>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</si>
  <si>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</si>
  <si>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</si>
  <si>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</si>
  <si>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</si>
  <si>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</si>
  <si>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</si>
  <si>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</si>
  <si>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</si>
  <si>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</si>
  <si>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</si>
  <si>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</si>
  <si>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</si>
  <si>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</si>
  <si>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</si>
  <si>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</si>
  <si>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</si>
  <si>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</si>
  <si>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</si>
  <si>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</si>
  <si>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</si>
  <si>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</si>
  <si>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</si>
  <si>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</si>
  <si>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</si>
  <si>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</si>
  <si>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</si>
  <si>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</si>
  <si>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</si>
  <si>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</si>
  <si>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</si>
  <si>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</si>
  <si>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</si>
  <si>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</si>
  <si>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</si>
  <si>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</si>
  <si>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</si>
  <si>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</si>
  <si>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</si>
  <si>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</si>
  <si>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</si>
  <si>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</si>
  <si>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</si>
  <si>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</si>
  <si>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</si>
  <si>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</si>
  <si>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</si>
  <si>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</si>
  <si>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</si>
  <si>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</si>
  <si>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</si>
  <si>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</si>
  <si>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</si>
  <si>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</si>
  <si>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</si>
  <si>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</si>
  <si>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</si>
  <si>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</si>
  <si>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</si>
  <si>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</si>
  <si>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</si>
  <si>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</si>
  <si>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</si>
  <si>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</si>
  <si>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</si>
  <si>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</si>
  <si>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</si>
  <si>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</si>
  <si>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</si>
  <si>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</si>
  <si>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</si>
  <si>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</si>
  <si>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</si>
  <si>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</si>
  <si>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</si>
  <si>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</si>
  <si>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</si>
  <si>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</si>
  <si>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</si>
  <si>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</si>
  <si>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</si>
  <si>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</si>
  <si>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</si>
  <si>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</si>
  <si>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</si>
  <si>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</si>
  <si>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</si>
  <si>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</si>
  <si>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</si>
  <si>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</si>
  <si>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</si>
  <si>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</si>
  <si>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</si>
  <si>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</si>
  <si>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</si>
  <si>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</si>
  <si>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</si>
  <si>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</si>
  <si>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</si>
  <si>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</si>
  <si>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</si>
  <si>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</si>
  <si>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</si>
  <si>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</si>
  <si>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</si>
  <si>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</si>
  <si>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</si>
  <si>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</si>
  <si>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</si>
  <si>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</si>
  <si>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</si>
  <si>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</si>
  <si>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</si>
  <si>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</si>
  <si>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</si>
  <si>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</si>
  <si>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</si>
  <si>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</si>
  <si>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</si>
  <si>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</si>
  <si>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</si>
  <si>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</si>
  <si>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</si>
  <si>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</si>
  <si>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</si>
  <si>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</si>
  <si>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</si>
  <si>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</si>
  <si>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</si>
  <si>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</si>
  <si>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</si>
  <si>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</si>
  <si>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</si>
  <si>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</si>
  <si>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</si>
  <si>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</si>
  <si>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</si>
  <si>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</si>
  <si>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</si>
  <si>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</si>
  <si>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</si>
  <si>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</si>
  <si>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</si>
  <si>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</si>
  <si>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</si>
  <si>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</si>
  <si>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</si>
  <si>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</si>
  <si>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</si>
  <si>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</si>
  <si>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</si>
  <si>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</si>
  <si>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</si>
  <si>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</si>
  <si>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</si>
  <si>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</si>
  <si>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</si>
  <si>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</si>
  <si>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</si>
  <si>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</si>
  <si>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</si>
  <si>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</si>
  <si>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</si>
  <si>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</si>
  <si>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</si>
  <si>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</si>
  <si>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</si>
  <si>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</si>
  <si>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</si>
  <si>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</si>
  <si>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</si>
  <si>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</si>
  <si>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</si>
  <si>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</si>
  <si>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</si>
  <si>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</si>
  <si>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</si>
  <si>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</si>
  <si>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</si>
  <si>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</si>
  <si>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</si>
  <si>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</si>
  <si>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</si>
  <si>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</si>
  <si>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</si>
  <si>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</si>
  <si>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</si>
  <si>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</si>
  <si>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</si>
  <si>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</si>
  <si>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</si>
  <si>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</si>
  <si>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</si>
  <si>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</si>
  <si>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</si>
  <si>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</si>
  <si>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</si>
  <si>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</si>
  <si>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</si>
  <si>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</si>
  <si>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</si>
  <si>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</si>
  <si>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</si>
  <si>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</si>
  <si>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</si>
  <si>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</si>
  <si>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</si>
  <si>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</si>
  <si>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</si>
  <si>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</si>
  <si>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</si>
  <si>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</si>
  <si>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</si>
  <si>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</si>
  <si>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</si>
  <si>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</si>
  <si>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</si>
  <si>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</si>
  <si>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</si>
  <si>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</si>
  <si>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</si>
  <si>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</si>
  <si>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</si>
  <si>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</si>
  <si>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</si>
  <si>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</si>
  <si>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</si>
  <si>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</si>
  <si>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</si>
  <si>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</si>
  <si>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</si>
  <si>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</si>
  <si>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</si>
  <si>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</si>
  <si>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</si>
  <si>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</si>
  <si>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</si>
  <si>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</si>
  <si>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</si>
  <si>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</si>
  <si>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</si>
  <si>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</si>
  <si>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</si>
  <si>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</si>
  <si>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</si>
  <si>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</si>
  <si>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</si>
  <si>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</si>
  <si>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</si>
  <si>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</si>
  <si>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</si>
  <si>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</si>
  <si>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</si>
  <si>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</si>
  <si>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</si>
  <si>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</si>
  <si>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</si>
  <si>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</si>
  <si>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</si>
  <si>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</si>
  <si>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</si>
  <si>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</si>
  <si>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</si>
  <si>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</si>
  <si>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</si>
  <si>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</si>
  <si>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</si>
  <si>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</si>
  <si>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</si>
  <si>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</si>
  <si>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</si>
  <si>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</si>
  <si>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</si>
  <si>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</si>
  <si>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</si>
  <si>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</si>
  <si>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</si>
  <si>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</si>
  <si>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</si>
  <si>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</si>
  <si>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</si>
  <si>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</si>
  <si>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</si>
  <si>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</si>
  <si>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</si>
  <si>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</si>
  <si>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</si>
  <si>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</si>
  <si>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</si>
  <si>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</si>
  <si>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</si>
  <si>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</si>
  <si>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</si>
  <si>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</si>
  <si>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</si>
  <si>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</si>
  <si>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</si>
  <si>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</si>
  <si>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</si>
  <si>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</si>
  <si>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</si>
  <si>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</si>
  <si>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</si>
  <si>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</si>
  <si>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</si>
  <si>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</si>
  <si>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</si>
  <si>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</si>
  <si>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</si>
  <si>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</si>
  <si>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</si>
  <si>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</si>
  <si>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</si>
  <si>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</si>
  <si>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</si>
  <si>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</si>
  <si>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</si>
  <si>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</si>
  <si>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</si>
  <si>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</si>
  <si>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</si>
  <si>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</si>
  <si>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</si>
  <si>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</si>
  <si>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</si>
  <si>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</si>
  <si>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</si>
  <si>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</si>
  <si>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</si>
  <si>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</si>
  <si>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</si>
  <si>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</si>
  <si>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</si>
  <si>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</si>
  <si>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</si>
  <si>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</si>
  <si>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</si>
  <si>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</si>
  <si>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</si>
  <si>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</si>
  <si>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</si>
  <si>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</si>
  <si>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</si>
  <si>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</si>
  <si>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</si>
  <si>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</si>
  <si>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</si>
  <si>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</si>
  <si>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</si>
  <si>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</si>
  <si>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</si>
  <si>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</si>
  <si>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</si>
  <si>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</si>
  <si>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</si>
  <si>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</si>
  <si>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</si>
  <si>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</si>
  <si>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</si>
  <si>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</si>
  <si>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</si>
  <si>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</si>
  <si>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</si>
  <si>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</si>
  <si>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</si>
  <si>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</si>
  <si>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</si>
  <si>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</si>
  <si>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</si>
  <si>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</si>
  <si>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</si>
  <si>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</si>
  <si>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</si>
  <si>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</si>
  <si>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</si>
  <si>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</si>
  <si>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</si>
  <si>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</si>
  <si>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</si>
  <si>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</si>
  <si>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</si>
  <si>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</si>
  <si>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</si>
  <si>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</si>
  <si>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</si>
  <si>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</si>
  <si>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</si>
  <si>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</si>
  <si>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</si>
  <si>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</si>
  <si>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</si>
  <si>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</si>
  <si>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</si>
  <si>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</si>
  <si>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</si>
  <si>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</si>
  <si>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</si>
  <si>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</si>
  <si>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</si>
  <si>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</si>
  <si>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</si>
  <si>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</si>
  <si>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</si>
  <si>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</si>
  <si>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</si>
  <si>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</si>
  <si>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</si>
  <si>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</si>
  <si>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</si>
  <si>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</si>
  <si>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</si>
  <si>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</si>
  <si>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</si>
  <si>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</si>
  <si>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</si>
  <si>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</si>
  <si>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</si>
  <si>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</si>
  <si>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</si>
  <si>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</si>
  <si>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</si>
  <si>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</si>
  <si>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</si>
  <si>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</si>
  <si>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</si>
  <si>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</si>
  <si>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</si>
  <si>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</si>
  <si>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</si>
  <si>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</si>
  <si>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</si>
  <si>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</si>
  <si>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</si>
  <si>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</si>
  <si>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</si>
  <si>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</si>
  <si>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</si>
  <si>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</si>
  <si>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</si>
  <si>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</si>
  <si>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</si>
  <si>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</si>
  <si>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</si>
  <si>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</si>
  <si>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</si>
  <si>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</si>
  <si>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</si>
  <si>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</si>
  <si>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</si>
  <si>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</si>
  <si>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</si>
  <si>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</si>
  <si>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</si>
  <si>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</si>
  <si>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</si>
  <si>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</si>
  <si>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</si>
  <si>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</si>
  <si>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</si>
  <si>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</si>
  <si>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</si>
  <si>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</si>
  <si>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</si>
  <si>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</si>
  <si>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</si>
  <si>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</si>
  <si>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</si>
  <si>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</si>
  <si>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</si>
  <si>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</si>
  <si>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</si>
  <si>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</si>
  <si>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</si>
  <si>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</si>
  <si>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</si>
  <si>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</si>
  <si>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</si>
  <si>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</si>
  <si>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</si>
  <si>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</si>
  <si>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</si>
  <si>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</si>
  <si>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</si>
  <si>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</si>
  <si>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</si>
  <si>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</si>
  <si>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</si>
  <si>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</si>
  <si>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</si>
  <si>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</si>
  <si>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</si>
  <si>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</si>
  <si>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</si>
  <si>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</si>
  <si>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</si>
  <si>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</si>
  <si>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</si>
  <si>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</si>
  <si>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</si>
  <si>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</si>
  <si>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</si>
  <si>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</si>
  <si>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</si>
  <si>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</si>
  <si>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</si>
  <si>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</si>
  <si>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</si>
  <si>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</si>
  <si>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</si>
  <si>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</si>
  <si>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</si>
  <si>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</si>
  <si>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</si>
  <si>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</si>
  <si>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</si>
  <si>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</si>
  <si>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</si>
  <si>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</si>
  <si>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</si>
  <si>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</si>
  <si>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</si>
  <si>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</si>
  <si>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</si>
  <si>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</si>
  <si>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</si>
  <si>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</si>
  <si>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</si>
  <si>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</si>
  <si>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</si>
  <si>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</si>
  <si>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</si>
  <si>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</si>
  <si>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</si>
  <si>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</si>
  <si>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</si>
  <si>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</si>
  <si>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</si>
  <si>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</si>
  <si>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</si>
  <si>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</si>
  <si>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</si>
  <si>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</si>
  <si>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</si>
  <si>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</si>
  <si>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</si>
  <si>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</si>
  <si>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</si>
  <si>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</si>
  <si>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</si>
  <si>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</si>
  <si>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</si>
  <si>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</si>
  <si>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</si>
  <si>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</si>
  <si>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</si>
  <si>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</si>
  <si>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</si>
  <si>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</si>
  <si>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</si>
  <si>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</si>
  <si>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</si>
  <si>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</si>
  <si>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</si>
  <si>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</si>
  <si>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</si>
  <si>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</si>
  <si>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</si>
  <si>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</si>
  <si>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</si>
  <si>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</si>
  <si>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</si>
  <si>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</si>
  <si>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</si>
  <si>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</si>
  <si>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</si>
  <si>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</si>
  <si>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</si>
  <si>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</si>
  <si>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</si>
  <si>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</si>
  <si>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</si>
  <si>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</si>
  <si>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</si>
  <si>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</si>
  <si>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</si>
  <si>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</si>
  <si>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</si>
  <si>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</si>
  <si>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</si>
  <si>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</si>
  <si>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</si>
  <si>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</si>
  <si>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</si>
  <si>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</si>
  <si>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</si>
  <si>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</si>
  <si>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</si>
  <si>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</si>
  <si>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</si>
  <si>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</si>
  <si>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</si>
  <si>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</si>
  <si>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</si>
  <si>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</si>
  <si>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</si>
  <si>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</si>
  <si>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</si>
  <si>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</si>
  <si>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</si>
  <si>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</si>
  <si>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</si>
  <si>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</si>
  <si>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</si>
  <si>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</si>
  <si>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</si>
  <si>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</si>
  <si>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</si>
  <si>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</si>
  <si>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</si>
  <si>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</si>
  <si>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</si>
  <si>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</si>
  <si>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</si>
  <si>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</si>
  <si>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</si>
  <si>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</si>
  <si>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</si>
  <si>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</si>
  <si>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</si>
  <si>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</si>
  <si>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</si>
  <si>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</si>
  <si>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</si>
  <si>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</si>
  <si>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</si>
  <si>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</si>
  <si>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</si>
  <si>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</si>
  <si>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</si>
  <si>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</si>
  <si>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</si>
  <si>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</si>
  <si>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</si>
  <si>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</si>
  <si>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</si>
  <si>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</si>
  <si>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</si>
  <si>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</si>
  <si>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</si>
  <si>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</si>
  <si>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</si>
  <si>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</si>
  <si>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</si>
  <si>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</si>
  <si>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</si>
  <si>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</si>
  <si>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</si>
  <si>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</si>
  <si>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</si>
  <si>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</si>
  <si>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</si>
  <si>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</si>
  <si>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</si>
  <si>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</si>
  <si>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</si>
  <si>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</si>
  <si>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</si>
  <si>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</si>
  <si>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</si>
  <si>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</si>
  <si>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</si>
  <si>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</si>
  <si>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</si>
  <si>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</si>
  <si>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</si>
  <si>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</si>
  <si>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</si>
  <si>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</si>
  <si>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</si>
  <si>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</si>
  <si>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</si>
  <si>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</si>
  <si>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</si>
  <si>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</si>
  <si>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</si>
  <si>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</si>
  <si>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</si>
  <si>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</si>
  <si>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</si>
  <si>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</si>
  <si>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</si>
  <si>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</si>
  <si>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</si>
  <si>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</si>
  <si>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</si>
  <si>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</si>
  <si>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</si>
  <si>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</si>
  <si>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</si>
  <si>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</si>
  <si>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</si>
  <si>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</si>
  <si>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</si>
  <si>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</si>
  <si>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</si>
  <si>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</si>
  <si>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</si>
  <si>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</si>
  <si>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</si>
  <si>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</si>
  <si>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</si>
  <si>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</si>
  <si>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</si>
  <si>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</si>
  <si>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</si>
  <si>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</si>
  <si>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</si>
  <si>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</si>
  <si>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</si>
  <si>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</si>
  <si>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</si>
  <si>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</si>
  <si>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</si>
  <si>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</si>
  <si>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</si>
  <si>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</si>
  <si>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</si>
  <si>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</si>
  <si>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</si>
  <si>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</si>
  <si>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</si>
  <si>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</si>
  <si>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</si>
  <si>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</si>
  <si>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</si>
  <si>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</si>
  <si>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</si>
  <si>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</si>
  <si>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</si>
  <si>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</si>
  <si>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</si>
  <si>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</si>
  <si>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</si>
  <si>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</si>
  <si>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</si>
  <si>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</si>
  <si>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</si>
  <si>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</si>
  <si>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</si>
  <si>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</si>
  <si>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</si>
  <si>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</si>
  <si>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</si>
  <si>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</si>
  <si>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</si>
  <si>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</si>
  <si>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</si>
  <si>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</si>
  <si>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</si>
  <si>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</si>
  <si>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</si>
  <si>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</si>
  <si>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</si>
  <si>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</si>
  <si>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</si>
  <si>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</si>
  <si>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</si>
  <si>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</si>
  <si>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</si>
  <si>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</si>
  <si>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</si>
  <si>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</si>
  <si>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</si>
  <si>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</si>
  <si>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</si>
  <si>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</si>
  <si>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</si>
  <si>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</si>
  <si>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</si>
  <si>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</si>
  <si>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</si>
  <si>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</si>
  <si>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</si>
  <si>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</si>
  <si>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</si>
  <si>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</si>
  <si>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</si>
  <si>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</si>
  <si>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</si>
  <si>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</si>
  <si>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</si>
  <si>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</si>
  <si>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</si>
  <si>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</si>
  <si>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</si>
  <si>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</si>
  <si>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</si>
  <si>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</si>
  <si>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</si>
  <si>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</si>
  <si>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</si>
  <si>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</si>
  <si>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</si>
  <si>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</si>
  <si>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</si>
  <si>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</si>
  <si>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</si>
  <si>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</si>
  <si>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</si>
  <si>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</si>
  <si>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</si>
  <si>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</si>
  <si>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</si>
  <si>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</si>
  <si>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</si>
  <si>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</si>
  <si>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</si>
  <si>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</si>
  <si>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</si>
  <si>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</si>
  <si>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</si>
  <si>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</si>
  <si>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</si>
  <si>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</si>
  <si>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</si>
  <si>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</si>
  <si>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</si>
  <si>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</si>
  <si>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</si>
  <si>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</si>
  <si>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</si>
  <si>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</si>
  <si>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</si>
  <si>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</si>
  <si>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</si>
  <si>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</si>
  <si>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</si>
  <si>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</si>
  <si>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</si>
  <si>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</si>
  <si>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</si>
  <si>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</si>
  <si>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</si>
  <si>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</si>
  <si>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</si>
  <si>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</si>
  <si>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</si>
  <si>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</si>
  <si>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</si>
  <si>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</si>
  <si>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</si>
  <si>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</si>
  <si>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</si>
  <si>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</si>
  <si>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</si>
  <si>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</si>
  <si>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</si>
  <si>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</si>
  <si>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</si>
  <si>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</si>
  <si>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</si>
  <si>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</si>
  <si>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</si>
  <si>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</si>
  <si>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</si>
  <si>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</si>
  <si>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</si>
  <si>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</si>
  <si>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</si>
  <si>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</si>
  <si>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</si>
  <si>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</si>
  <si>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</si>
  <si>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</si>
  <si>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</si>
  <si>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</si>
  <si>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</si>
  <si>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</si>
  <si>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</si>
  <si>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</si>
  <si>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</si>
  <si>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</si>
  <si>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</si>
  <si>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</si>
  <si>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</si>
  <si>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</si>
  <si>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</si>
  <si>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</si>
  <si>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</si>
  <si>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</si>
  <si>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</si>
  <si>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</si>
  <si>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</si>
  <si>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</si>
  <si>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</si>
  <si>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</si>
  <si>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</si>
  <si>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</si>
  <si>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</si>
  <si>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</si>
  <si>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</si>
  <si>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</si>
  <si>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</si>
  <si>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</si>
  <si>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</si>
  <si>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</si>
  <si>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</si>
  <si>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</si>
  <si>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</si>
  <si>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</si>
  <si>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</si>
  <si>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</si>
  <si>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</si>
  <si>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</si>
  <si>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</si>
  <si>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</si>
  <si>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</si>
  <si>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</si>
  <si>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</si>
  <si>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</si>
  <si>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</si>
  <si>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</si>
  <si>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</si>
  <si>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</si>
  <si>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</si>
  <si>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</si>
  <si>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</si>
  <si>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</si>
  <si>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</si>
  <si>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</si>
  <si>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</si>
  <si>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</si>
  <si>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</si>
  <si>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</si>
  <si>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</si>
  <si>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</si>
  <si>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</si>
  <si>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</si>
  <si>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</si>
  <si>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</si>
  <si>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</si>
  <si>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</si>
  <si>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</si>
  <si>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</si>
  <si>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</si>
  <si>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</si>
  <si>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</si>
  <si>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</si>
  <si>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</si>
  <si>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</si>
  <si>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</si>
  <si>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</si>
  <si>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</si>
  <si>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</si>
  <si>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</si>
  <si>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</si>
  <si>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</si>
  <si>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</si>
  <si>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</si>
  <si>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</si>
  <si>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</si>
  <si>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</si>
  <si>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</si>
  <si>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</si>
  <si>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</si>
  <si>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</si>
  <si>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</si>
  <si>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</si>
  <si>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</si>
  <si>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</si>
  <si>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</si>
  <si>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</si>
  <si>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</si>
  <si>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</si>
  <si>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</si>
  <si>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</si>
  <si>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</si>
  <si>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</si>
  <si>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</si>
  <si>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</si>
  <si>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</si>
  <si>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</si>
  <si>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</si>
  <si>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</si>
  <si>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</si>
  <si>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</si>
  <si>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</si>
  <si>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</si>
  <si>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</si>
  <si>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</si>
  <si>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</si>
  <si>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</si>
  <si>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</si>
  <si>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</si>
  <si>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</si>
  <si>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</si>
  <si>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</si>
  <si>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</si>
  <si>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</si>
  <si>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</si>
  <si>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</si>
  <si>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</si>
  <si>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</si>
  <si>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</si>
  <si>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</si>
  <si>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</si>
  <si>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</si>
  <si>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</si>
  <si>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</si>
  <si>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</si>
  <si>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</si>
  <si>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</si>
  <si>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</si>
  <si>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</si>
  <si>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</si>
  <si>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</si>
  <si>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</si>
  <si>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</si>
  <si>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</si>
  <si>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</si>
  <si>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</si>
  <si>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</si>
  <si>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</si>
  <si>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</si>
  <si>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</si>
  <si>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</si>
  <si>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</si>
  <si>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</si>
  <si>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</si>
  <si>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</si>
  <si>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</si>
  <si>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</si>
  <si>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</si>
  <si>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</si>
  <si>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</si>
  <si>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</si>
  <si>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</si>
  <si>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</si>
  <si>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</si>
  <si>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</si>
  <si>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</si>
  <si>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</si>
  <si>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</si>
  <si>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</si>
  <si>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</si>
  <si>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</si>
  <si>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</si>
  <si>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</si>
  <si>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</si>
  <si>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</si>
  <si>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</si>
  <si>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</si>
  <si>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</si>
  <si>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</si>
  <si>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</si>
  <si>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</si>
  <si>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</si>
  <si>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</si>
  <si>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</si>
  <si>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</si>
  <si>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</si>
  <si>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</si>
  <si>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</si>
  <si>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</si>
  <si>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</si>
  <si>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</si>
  <si>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</si>
  <si>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</si>
  <si>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</si>
  <si>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</si>
  <si>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</si>
  <si>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</si>
  <si>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</si>
  <si>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</si>
  <si>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</si>
  <si>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</si>
  <si>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</si>
  <si>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</si>
  <si>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</si>
  <si>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</si>
  <si>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</si>
  <si>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</si>
  <si>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</si>
  <si>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</si>
  <si>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</si>
  <si>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</si>
  <si>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</si>
  <si>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</si>
  <si>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</si>
  <si>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</si>
  <si>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</si>
  <si>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</si>
  <si>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</si>
  <si>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</si>
  <si>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</si>
  <si>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</si>
  <si>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</si>
  <si>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</si>
  <si>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</si>
  <si>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</si>
  <si>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</si>
  <si>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</si>
  <si>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</si>
  <si>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</si>
  <si>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</si>
  <si>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</si>
  <si>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</si>
  <si>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</si>
  <si>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</si>
  <si>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</si>
  <si>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</si>
  <si>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</si>
  <si>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</si>
  <si>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</si>
  <si>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</si>
  <si>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</si>
  <si>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</si>
  <si>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</si>
  <si>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</si>
  <si>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</si>
  <si>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</si>
  <si>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</si>
  <si>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</si>
  <si>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</si>
  <si>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</si>
  <si>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</si>
  <si>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</si>
  <si>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</si>
  <si>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</si>
  <si>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</si>
  <si>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</si>
  <si>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</si>
  <si>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</si>
  <si>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</si>
  <si>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</si>
  <si>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</si>
  <si>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</si>
  <si>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</si>
  <si>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</si>
  <si>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</si>
  <si>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</si>
  <si>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</si>
  <si>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</si>
  <si>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</si>
  <si>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</si>
  <si>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</si>
  <si>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</si>
  <si>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</si>
  <si>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</si>
  <si>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</si>
  <si>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</si>
  <si>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</si>
  <si>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</si>
  <si>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</si>
  <si>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</si>
  <si>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</si>
  <si>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</si>
  <si>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</si>
  <si>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</si>
  <si>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</si>
  <si>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</si>
  <si>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</si>
  <si>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</si>
  <si>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</si>
  <si>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</si>
  <si>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</si>
  <si>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</si>
  <si>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</si>
  <si>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</si>
  <si>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</si>
  <si>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</si>
  <si>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</si>
  <si>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</si>
  <si>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</si>
  <si>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</si>
  <si>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</si>
  <si>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</si>
  <si>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</si>
  <si>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</si>
  <si>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</si>
  <si>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</si>
  <si>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</si>
  <si>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</si>
  <si>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</si>
  <si>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</si>
  <si>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</si>
  <si>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</si>
  <si>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</si>
  <si>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</si>
  <si>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</si>
  <si>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</si>
  <si>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</si>
  <si>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</si>
  <si>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</si>
  <si>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</si>
  <si>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</si>
  <si>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</si>
  <si>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</si>
  <si>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</si>
  <si>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</si>
  <si>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</si>
  <si>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</si>
  <si>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</si>
  <si>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</si>
  <si>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</si>
  <si>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</si>
  <si>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</si>
  <si>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</si>
  <si>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</si>
  <si>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</si>
  <si>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</si>
  <si>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</si>
  <si>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</si>
  <si>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</si>
  <si>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</si>
  <si>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</si>
  <si>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</si>
  <si>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</si>
  <si>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</si>
  <si>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</si>
  <si>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</si>
  <si>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</si>
  <si>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</si>
  <si>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</si>
  <si>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</si>
  <si>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</si>
  <si>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</si>
  <si>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</si>
  <si>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</si>
  <si>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</si>
  <si>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</si>
  <si>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</si>
  <si>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</si>
  <si>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</si>
  <si>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</si>
  <si>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</si>
  <si>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</si>
  <si>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</si>
  <si>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</si>
  <si>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</si>
  <si>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</si>
  <si>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</si>
  <si>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</si>
  <si>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</si>
  <si>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</si>
  <si>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</si>
  <si>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</si>
  <si>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</si>
  <si>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</si>
  <si>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</si>
  <si>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</si>
  <si>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</si>
  <si>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</si>
  <si>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</si>
  <si>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</si>
  <si>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</si>
  <si>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</si>
  <si>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</si>
  <si>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</si>
  <si>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</si>
  <si>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</si>
  <si>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</si>
  <si>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</si>
  <si>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</si>
  <si>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</si>
  <si>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</si>
  <si>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</si>
  <si>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</si>
  <si>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</si>
  <si>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</si>
  <si>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</si>
  <si>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</si>
  <si>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</si>
  <si>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</si>
  <si>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</si>
  <si>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</si>
  <si>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</si>
  <si>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</si>
  <si>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</si>
  <si>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</si>
  <si>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</si>
  <si>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</si>
  <si>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</si>
  <si>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</si>
  <si>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</si>
  <si>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</si>
  <si>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</si>
  <si>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</si>
  <si>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</si>
  <si>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</si>
  <si>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</si>
  <si>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</si>
  <si>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</si>
  <si>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</si>
  <si>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</si>
  <si>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</si>
  <si>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</si>
  <si>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</si>
  <si>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</si>
  <si>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</si>
  <si>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</si>
  <si>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</si>
  <si>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</si>
  <si>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</si>
  <si>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</si>
  <si>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</si>
  <si>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</si>
  <si>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</si>
  <si>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</si>
  <si>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</si>
  <si>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</si>
  <si>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</si>
  <si>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</si>
  <si>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</si>
  <si>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</si>
  <si>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</si>
  <si>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</si>
  <si>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</si>
  <si>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</si>
  <si>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</si>
  <si>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</si>
  <si>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</si>
  <si>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</si>
  <si>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</si>
  <si>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</si>
  <si>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</si>
  <si>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</si>
  <si>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</si>
  <si>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</si>
  <si>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</si>
  <si>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</si>
  <si>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</si>
  <si>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</si>
  <si>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</si>
  <si>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</si>
  <si>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</si>
  <si>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</si>
  <si>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</si>
  <si>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</si>
  <si>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</si>
  <si>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</si>
  <si>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</si>
  <si>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</si>
  <si>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</si>
  <si>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</si>
  <si>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</si>
  <si>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</si>
  <si>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</si>
  <si>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</si>
  <si>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</si>
  <si>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</si>
  <si>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</si>
  <si>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</si>
  <si>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</si>
  <si>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</si>
  <si>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</si>
  <si>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</si>
  <si>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</si>
  <si>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</si>
  <si>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</si>
  <si>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</si>
  <si>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</si>
  <si>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</si>
  <si>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</si>
  <si>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</si>
  <si>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</si>
  <si>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</si>
  <si>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</si>
  <si>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</si>
  <si>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</si>
  <si>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</si>
  <si>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</si>
  <si>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</si>
  <si>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</si>
  <si>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</si>
  <si>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</si>
  <si>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</si>
  <si>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</si>
  <si>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</si>
  <si>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</si>
  <si>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</si>
  <si>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</si>
  <si>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</si>
  <si>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</si>
  <si>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</si>
  <si>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</si>
  <si>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</si>
  <si>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</si>
  <si>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</si>
  <si>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</si>
  <si>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</si>
  <si>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</si>
  <si>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</si>
  <si>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</si>
  <si>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</si>
  <si>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</si>
  <si>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</si>
  <si>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</si>
  <si>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</si>
  <si>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</si>
  <si>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</si>
  <si>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</si>
  <si>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</si>
  <si>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</si>
  <si>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</si>
  <si>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</si>
  <si>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</si>
  <si>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</si>
  <si>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</si>
  <si>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</si>
  <si>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</si>
  <si>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</si>
  <si>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</si>
  <si>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</si>
  <si>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</si>
  <si>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</si>
  <si>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</si>
  <si>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</si>
  <si>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</si>
  <si>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</si>
  <si>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</si>
  <si>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</si>
  <si>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</si>
  <si>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</si>
  <si>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</si>
  <si>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</si>
  <si>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</si>
  <si>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</si>
  <si>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</si>
  <si>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</si>
  <si>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</si>
  <si>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</si>
  <si>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</si>
  <si>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</si>
  <si>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</si>
  <si>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</si>
  <si>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</si>
  <si>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</si>
  <si>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</si>
  <si>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</si>
  <si>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</si>
  <si>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</si>
  <si>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</si>
  <si>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</si>
  <si>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</si>
  <si>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</si>
  <si>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</si>
  <si>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</si>
  <si>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</si>
  <si>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</si>
  <si>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</si>
  <si>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</si>
  <si>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</si>
  <si>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</si>
  <si>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</si>
  <si>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</si>
  <si>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</si>
  <si>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</si>
  <si>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</si>
  <si>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</si>
  <si>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</si>
  <si>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</si>
  <si>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</si>
  <si>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</si>
  <si>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</si>
  <si>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</si>
  <si>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</si>
  <si>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</si>
  <si>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</si>
  <si>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</si>
  <si>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</si>
  <si>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</si>
  <si>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</si>
  <si>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</si>
  <si>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</si>
  <si>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</si>
  <si>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</si>
  <si>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</si>
  <si>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</si>
  <si>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</si>
  <si>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</si>
  <si>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</si>
  <si>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</si>
  <si>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</si>
  <si>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</si>
  <si>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</si>
  <si>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</si>
  <si>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</si>
  <si>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</si>
  <si>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</si>
  <si>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</si>
  <si>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</si>
  <si>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</si>
  <si>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</si>
  <si>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</si>
  <si>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</si>
  <si>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</si>
  <si>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</si>
  <si>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</si>
  <si>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</si>
  <si>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</si>
  <si>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</si>
  <si>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</si>
  <si>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</si>
  <si>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</si>
  <si>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</si>
  <si>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</si>
  <si>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</si>
  <si>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</si>
  <si>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</si>
  <si>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</si>
  <si>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</si>
  <si>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</si>
  <si>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</si>
  <si>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</si>
  <si>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</si>
  <si>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</si>
  <si>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</si>
  <si>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</si>
  <si>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</si>
  <si>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</si>
  <si>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</si>
  <si>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</si>
  <si>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</si>
  <si>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</si>
  <si>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</si>
  <si>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</si>
  <si>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</si>
  <si>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</si>
  <si>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</si>
  <si>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</si>
  <si>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</si>
  <si>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</si>
  <si>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</si>
  <si>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</si>
  <si>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</si>
  <si>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</si>
  <si>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</si>
  <si>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</si>
  <si>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</si>
  <si>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</si>
  <si>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</si>
  <si>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</si>
  <si>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</si>
  <si>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</si>
  <si>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</si>
  <si>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</si>
  <si>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</si>
  <si>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</si>
  <si>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</si>
  <si>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</si>
  <si>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</si>
  <si>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</si>
  <si>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</si>
  <si>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</si>
  <si>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</si>
  <si>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</si>
  <si>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</si>
  <si>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</si>
  <si>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</si>
  <si>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</si>
  <si>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</si>
  <si>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</si>
  <si>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</si>
  <si>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</si>
  <si>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</si>
  <si>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</si>
  <si>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</si>
  <si>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</si>
  <si>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</si>
  <si>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</si>
  <si>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</si>
  <si>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</si>
  <si>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</si>
  <si>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</si>
  <si>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</si>
  <si>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</si>
  <si>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</si>
  <si>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</si>
  <si>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</si>
  <si>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</si>
  <si>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</si>
  <si>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</si>
  <si>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</si>
  <si>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</si>
  <si>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</si>
  <si>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</si>
  <si>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</si>
  <si>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</si>
  <si>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</si>
  <si>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</si>
  <si>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</si>
  <si>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</si>
  <si>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</si>
  <si>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</si>
  <si>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</si>
  <si>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</si>
  <si>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</si>
  <si>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</si>
  <si>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</si>
  <si>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</si>
  <si>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</si>
  <si>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</si>
  <si>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</si>
  <si>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</si>
  <si>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</si>
  <si>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</si>
  <si>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</si>
  <si>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</si>
  <si>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</si>
  <si>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</si>
  <si>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</si>
  <si>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</si>
  <si>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</si>
  <si>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</si>
  <si>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</si>
  <si>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</si>
  <si>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</si>
  <si>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</si>
  <si>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</si>
  <si>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</si>
  <si>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</si>
  <si>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</si>
  <si>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</si>
  <si>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</si>
  <si>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</si>
  <si>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</si>
  <si>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</si>
  <si>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</si>
  <si>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</si>
  <si>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</si>
  <si>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</si>
  <si>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</si>
  <si>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</si>
  <si>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</si>
  <si>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</si>
  <si>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</si>
  <si>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</si>
  <si>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</si>
  <si>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</si>
  <si>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</si>
  <si>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</si>
  <si>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</si>
  <si>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</si>
  <si>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</si>
  <si>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</si>
  <si>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</si>
  <si>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</si>
  <si>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</si>
  <si>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</si>
  <si>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</si>
  <si>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</si>
  <si>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</si>
  <si>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</si>
  <si>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</si>
  <si>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</si>
  <si>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</si>
  <si>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</si>
  <si>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</si>
  <si>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</si>
  <si>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</si>
  <si>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</si>
  <si>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</si>
  <si>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</si>
  <si>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</si>
  <si>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</si>
  <si>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</si>
  <si>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</si>
  <si>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</si>
  <si>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</si>
  <si>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</si>
  <si>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</si>
  <si>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</si>
  <si>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</si>
  <si>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</si>
  <si>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</si>
  <si>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</si>
  <si>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</si>
  <si>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</si>
  <si>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</si>
  <si>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</si>
  <si>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</si>
  <si>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</si>
  <si>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</si>
  <si>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</si>
  <si>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</si>
  <si>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</si>
  <si>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</si>
  <si>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</si>
  <si>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</si>
  <si>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</si>
  <si>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</si>
  <si>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</si>
  <si>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</si>
  <si>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</si>
  <si>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</si>
  <si>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</si>
  <si>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</si>
  <si>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</si>
  <si>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</si>
  <si>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</si>
  <si>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</si>
  <si>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</si>
  <si>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</si>
  <si>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</si>
  <si>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</si>
  <si>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</si>
  <si>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</si>
  <si>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</si>
  <si>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</si>
  <si>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</si>
  <si>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</si>
  <si>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</si>
  <si>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</si>
  <si>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</si>
  <si>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</si>
  <si>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</si>
  <si>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</si>
  <si>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</si>
  <si>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</si>
  <si>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</si>
  <si>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</si>
  <si>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</si>
  <si>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</si>
  <si>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</si>
  <si>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</si>
  <si>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</si>
  <si>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</si>
  <si>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</si>
  <si>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</si>
  <si>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</si>
  <si>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</si>
  <si>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</si>
  <si>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</si>
  <si>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</si>
  <si>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</si>
  <si>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</si>
  <si>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</si>
  <si>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</si>
  <si>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</si>
  <si>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</si>
  <si>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</si>
  <si>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</si>
  <si>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</si>
  <si>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</si>
  <si>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</si>
  <si>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</si>
  <si>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</si>
  <si>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</si>
  <si>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</si>
  <si>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</si>
  <si>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</si>
  <si>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</si>
  <si>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</si>
  <si>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</si>
  <si>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</si>
  <si>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</si>
  <si>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</si>
  <si>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</si>
  <si>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</si>
  <si>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</si>
  <si>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</si>
  <si>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</si>
  <si>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</si>
  <si>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</si>
  <si>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</si>
  <si>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</si>
  <si>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</si>
  <si>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</si>
  <si>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</si>
  <si>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</si>
  <si>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</si>
  <si>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</si>
  <si>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</si>
  <si>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</si>
  <si>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</si>
  <si>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</si>
  <si>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</si>
  <si>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</si>
  <si>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</si>
  <si>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</si>
  <si>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</si>
  <si>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</si>
  <si>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</si>
  <si>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</si>
  <si>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</si>
  <si>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</si>
  <si>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</si>
  <si>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</si>
  <si>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</si>
  <si>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</si>
  <si>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</si>
  <si>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</si>
  <si>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</si>
  <si>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</si>
  <si>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</si>
  <si>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</si>
  <si>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</si>
  <si>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</si>
  <si>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</si>
  <si>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</si>
  <si>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</si>
  <si>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</si>
  <si>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</si>
  <si>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</si>
  <si>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</si>
  <si>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</si>
  <si>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</si>
  <si>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</si>
  <si>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</si>
  <si>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</si>
  <si>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</si>
  <si>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</si>
  <si>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</si>
  <si>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</si>
  <si>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</si>
  <si>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</si>
  <si>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</si>
  <si>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</si>
  <si>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</si>
  <si>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</si>
  <si>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</si>
  <si>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</si>
  <si>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</si>
  <si>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</si>
  <si>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</si>
  <si>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</si>
  <si>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</si>
  <si>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</si>
  <si>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</si>
  <si>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</si>
  <si>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</si>
  <si>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</si>
  <si>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</si>
  <si>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</si>
  <si>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</si>
  <si>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</si>
  <si>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</si>
  <si>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</si>
  <si>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</si>
  <si>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</si>
  <si>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</si>
  <si>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</si>
  <si>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</si>
  <si>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</si>
  <si>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</si>
  <si>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</si>
  <si>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</si>
  <si>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</si>
  <si>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</si>
  <si>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</si>
  <si>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</si>
  <si>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</si>
  <si>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</si>
  <si>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</si>
  <si>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</si>
  <si>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</si>
  <si>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</si>
  <si>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</si>
  <si>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</si>
  <si>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</si>
  <si>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</si>
  <si>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</si>
  <si>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</si>
  <si>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</si>
  <si>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</si>
  <si>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</si>
  <si>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</si>
  <si>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</si>
  <si>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</si>
  <si>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</si>
  <si>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</si>
  <si>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</si>
  <si>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</si>
  <si>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</si>
  <si>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</si>
  <si>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</si>
  <si>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</si>
  <si>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</si>
  <si>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</si>
  <si>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</si>
  <si>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</si>
  <si>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</si>
  <si>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</si>
  <si>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</si>
  <si>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</si>
  <si>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</si>
  <si>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</si>
  <si>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</si>
  <si>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</si>
  <si>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</si>
  <si>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</si>
  <si>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</si>
  <si>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</si>
  <si>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</si>
  <si>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</si>
  <si>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</si>
  <si>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</si>
  <si>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</si>
  <si>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</si>
  <si>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</si>
  <si>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</si>
  <si>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</si>
  <si>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</si>
  <si>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</si>
  <si>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</si>
  <si>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</si>
  <si>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</si>
  <si>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</si>
  <si>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</si>
  <si>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</si>
  <si>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</si>
  <si>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</si>
  <si>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</si>
  <si>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</si>
  <si>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</si>
  <si>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</si>
  <si>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</si>
  <si>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</si>
  <si>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</si>
  <si>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</si>
  <si>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</si>
  <si>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</si>
  <si>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</si>
  <si>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</si>
  <si>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</si>
  <si>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</si>
  <si>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</si>
  <si>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</si>
  <si>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</si>
  <si>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</si>
  <si>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</si>
  <si>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</si>
  <si>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</si>
  <si>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</si>
  <si>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</si>
  <si>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</si>
  <si>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</si>
  <si>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</si>
  <si>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</si>
  <si>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</si>
  <si>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</si>
  <si>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</si>
  <si>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</si>
  <si>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</si>
  <si>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</si>
  <si>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</si>
  <si>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</si>
  <si>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</si>
  <si>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</si>
  <si>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</si>
  <si>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</si>
  <si>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</si>
  <si>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</si>
  <si>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</si>
  <si>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</si>
  <si>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</si>
  <si>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</si>
  <si>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</si>
  <si>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</si>
  <si>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</si>
  <si>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</si>
  <si>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</si>
  <si>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</si>
  <si>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</si>
  <si>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</si>
  <si>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</si>
  <si>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</si>
  <si>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</si>
  <si>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</si>
  <si>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</si>
  <si>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</si>
  <si>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</si>
  <si>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</si>
  <si>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</si>
  <si>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</si>
  <si>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</si>
  <si>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</si>
  <si>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</si>
  <si>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</si>
  <si>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</si>
  <si>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</si>
  <si>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</si>
  <si>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</si>
  <si>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</si>
  <si>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</si>
  <si>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</si>
  <si>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</si>
  <si>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</si>
  <si>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</si>
  <si>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</si>
  <si>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</si>
  <si>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</si>
  <si>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</si>
  <si>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</si>
  <si>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</si>
  <si>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</si>
  <si>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</si>
  <si>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</si>
  <si>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</si>
  <si>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</si>
  <si>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</si>
  <si>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</si>
  <si>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</si>
  <si>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</si>
  <si>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</si>
  <si>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</si>
  <si>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</si>
  <si>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</si>
  <si>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</si>
  <si>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</si>
  <si>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</si>
  <si>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</si>
  <si>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</si>
  <si>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</si>
  <si>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</si>
  <si>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</si>
  <si>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</si>
  <si>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</si>
  <si>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</si>
  <si>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</si>
  <si>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</si>
  <si>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</si>
  <si>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</si>
  <si>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</si>
  <si>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</si>
  <si>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</si>
  <si>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</si>
  <si>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</si>
  <si>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</si>
  <si>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</si>
  <si>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</si>
  <si>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</si>
  <si>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</si>
  <si>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</si>
  <si>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</si>
  <si>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</si>
  <si>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</si>
  <si>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</si>
  <si>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</si>
  <si>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</si>
  <si>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</si>
  <si>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</si>
  <si>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</si>
  <si>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</si>
  <si>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</si>
  <si>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</si>
  <si>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</si>
  <si>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</si>
  <si>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</si>
  <si>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</si>
  <si>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</si>
  <si>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</si>
  <si>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</si>
  <si>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</si>
  <si>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</si>
  <si>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</si>
  <si>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</si>
  <si>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</si>
  <si>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</si>
  <si>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</si>
  <si>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</si>
  <si>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</si>
  <si>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</si>
  <si>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</si>
  <si>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</si>
  <si>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</si>
  <si>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</si>
  <si>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</si>
  <si>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</si>
  <si>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</si>
  <si>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</si>
  <si>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</si>
  <si>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</si>
  <si>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</si>
  <si>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</si>
  <si>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</si>
  <si>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</si>
  <si>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</si>
  <si>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</si>
  <si>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</si>
  <si>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</si>
  <si>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</si>
  <si>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</si>
  <si>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</si>
  <si>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</si>
  <si>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</si>
  <si>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</si>
  <si>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</si>
  <si>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</si>
  <si>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</si>
  <si>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</si>
  <si>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</si>
  <si>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</si>
  <si>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</si>
  <si>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</si>
  <si>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</si>
  <si>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</si>
  <si>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</si>
  <si>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</si>
  <si>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</si>
  <si>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</si>
  <si>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</si>
  <si>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</si>
  <si>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</si>
  <si>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</si>
  <si>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</si>
  <si>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</si>
  <si>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</si>
  <si>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</si>
  <si>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</si>
  <si>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</si>
  <si>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</si>
  <si>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</si>
  <si>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</si>
  <si>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</si>
  <si>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</si>
  <si>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</si>
  <si>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</si>
  <si>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</si>
  <si>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</si>
  <si>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</si>
  <si>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</si>
  <si>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</si>
  <si>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</si>
  <si>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</si>
  <si>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</si>
  <si>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</si>
  <si>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</si>
  <si>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</si>
  <si>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</si>
  <si>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</si>
  <si>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</si>
  <si>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</si>
  <si>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</si>
  <si>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</si>
  <si>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</si>
  <si>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</si>
  <si>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</si>
  <si>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</si>
  <si>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</si>
  <si>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</si>
  <si>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</si>
  <si>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</si>
  <si>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</si>
  <si>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</si>
  <si>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</si>
  <si>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</si>
  <si>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</si>
  <si>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</si>
  <si>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</si>
  <si>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</si>
  <si>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</si>
  <si>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</si>
  <si>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</si>
  <si>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</si>
  <si>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</si>
  <si>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</si>
  <si>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</si>
  <si>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</si>
  <si>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</si>
  <si>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</si>
  <si>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</si>
  <si>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</si>
  <si>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</si>
  <si>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</si>
  <si>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</si>
  <si>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</si>
  <si>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</si>
  <si>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</si>
  <si>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</si>
  <si>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</si>
  <si>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</si>
  <si>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</si>
  <si>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</si>
  <si>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</si>
  <si>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</si>
  <si>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</si>
  <si>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</si>
  <si>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</si>
  <si>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</si>
  <si>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</si>
  <si>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</si>
  <si>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</si>
  <si>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</si>
  <si>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</si>
  <si>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</si>
  <si>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</si>
  <si>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</si>
  <si>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</si>
  <si>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</si>
  <si>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</si>
  <si>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</si>
  <si>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</si>
  <si>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</si>
  <si>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</si>
  <si>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</si>
  <si>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</si>
  <si>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</si>
  <si>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</si>
  <si>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</si>
  <si>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</si>
  <si>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</si>
  <si>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</si>
  <si>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</si>
  <si>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</si>
  <si>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</si>
  <si>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</si>
  <si>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</si>
  <si>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</si>
  <si>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</si>
  <si>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</si>
  <si>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</si>
  <si>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</si>
  <si>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</si>
  <si>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</si>
  <si>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</si>
  <si>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</si>
  <si>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</si>
  <si>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</si>
  <si>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</si>
  <si>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</si>
  <si>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</si>
  <si>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</si>
  <si>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</si>
  <si>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</si>
  <si>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</si>
  <si>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</si>
  <si>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</si>
  <si>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</si>
  <si>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</si>
  <si>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</si>
  <si>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</si>
  <si>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</si>
  <si>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</si>
  <si>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</si>
  <si>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</si>
  <si>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</si>
  <si>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</si>
  <si>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</si>
  <si>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</si>
  <si>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</si>
  <si>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</si>
  <si>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</si>
  <si>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</si>
  <si>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</si>
  <si>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</si>
  <si>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</si>
  <si>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</si>
  <si>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</si>
  <si>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</si>
  <si>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</si>
  <si>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</si>
  <si>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</si>
  <si>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</si>
  <si>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</si>
  <si>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</si>
  <si>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</si>
  <si>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</si>
  <si>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</si>
  <si>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</si>
  <si>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</si>
  <si>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</si>
  <si>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</si>
  <si>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</si>
  <si>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</si>
  <si>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</si>
  <si>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</si>
  <si>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</si>
  <si>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</si>
  <si>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</si>
  <si>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</si>
  <si>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</si>
  <si>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</si>
  <si>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</si>
  <si>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</si>
  <si>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</si>
  <si>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</si>
  <si>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</si>
  <si>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</si>
  <si>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</si>
  <si>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</si>
  <si>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</si>
  <si>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</si>
  <si>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</si>
  <si>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</si>
  <si>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</si>
  <si>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</si>
  <si>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</si>
  <si>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</si>
  <si>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</si>
  <si>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</si>
  <si>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</si>
  <si>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</si>
  <si>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</si>
  <si>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</si>
  <si>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</si>
  <si>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</si>
  <si>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</si>
  <si>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</si>
  <si>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</si>
  <si>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</si>
  <si>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</si>
  <si>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</si>
  <si>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</si>
  <si>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</si>
  <si>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</si>
  <si>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</si>
  <si>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</si>
  <si>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</si>
  <si>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</si>
  <si>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</si>
  <si>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</si>
  <si>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</si>
  <si>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</si>
  <si>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</si>
  <si>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</si>
  <si>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</si>
  <si>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</si>
  <si>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</si>
  <si>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</si>
  <si>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</si>
  <si>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</si>
  <si>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</si>
  <si>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</si>
  <si>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</si>
  <si>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</si>
  <si>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</si>
  <si>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</si>
  <si>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</si>
  <si>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</si>
  <si>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</si>
  <si>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</si>
  <si>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</si>
  <si>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</si>
  <si>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</si>
  <si>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</si>
  <si>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</si>
  <si>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</si>
  <si>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</si>
  <si>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</si>
  <si>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</si>
  <si>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</si>
  <si>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</si>
  <si>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</si>
  <si>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</si>
  <si>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</si>
  <si>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</si>
  <si>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</si>
  <si>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</si>
  <si>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</si>
  <si>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</si>
  <si>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</si>
  <si>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</si>
  <si>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</si>
  <si>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</si>
  <si>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</si>
  <si>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</si>
  <si>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</si>
  <si>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</si>
  <si>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</si>
  <si>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</si>
  <si>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</si>
  <si>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</si>
  <si>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</si>
  <si>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</si>
  <si>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</si>
  <si>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</si>
  <si>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</si>
  <si>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</si>
  <si>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</si>
  <si>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</si>
  <si>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</si>
  <si>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</si>
  <si>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</si>
  <si>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</si>
  <si>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</si>
  <si>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</si>
  <si>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</si>
  <si>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</si>
  <si>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</si>
  <si>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</si>
  <si>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</si>
  <si>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</si>
  <si>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</si>
  <si>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</si>
  <si>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</si>
  <si>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</si>
  <si>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</si>
  <si>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</si>
  <si>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</si>
  <si>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</si>
  <si>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</si>
  <si>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</si>
  <si>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</si>
  <si>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</si>
  <si>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</si>
  <si>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</si>
  <si>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</si>
  <si>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</si>
  <si>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</si>
  <si>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</si>
  <si>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</si>
  <si>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</si>
  <si>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</si>
  <si>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</si>
  <si>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</si>
  <si>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</si>
  <si>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</si>
  <si>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</si>
  <si>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</si>
  <si>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</si>
  <si>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</si>
  <si>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</si>
  <si>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</si>
  <si>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</si>
  <si>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</si>
  <si>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</si>
  <si>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</si>
  <si>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</si>
  <si>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</si>
  <si>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</si>
  <si>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</si>
  <si>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</si>
  <si>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</si>
  <si>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</si>
  <si>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</si>
  <si>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</si>
  <si>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</si>
  <si>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</si>
  <si>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</si>
  <si>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</si>
  <si>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</si>
  <si>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</si>
  <si>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</si>
  <si>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</si>
  <si>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</si>
  <si>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</si>
  <si>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</si>
  <si>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</si>
  <si>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</si>
  <si>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</si>
  <si>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</si>
  <si>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</si>
  <si>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</si>
  <si>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</si>
  <si>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</si>
  <si>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</si>
  <si>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</si>
  <si>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</si>
  <si>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</si>
  <si>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</si>
  <si>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</si>
  <si>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</si>
  <si>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</si>
  <si>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</si>
  <si>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</si>
  <si>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</si>
  <si>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</si>
  <si>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</si>
  <si>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</si>
  <si>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</si>
  <si>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</si>
  <si>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</si>
  <si>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</si>
  <si>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</si>
  <si>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</si>
  <si>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</si>
  <si>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</si>
  <si>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</si>
  <si>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</si>
  <si>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</si>
  <si>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</si>
  <si>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</si>
  <si>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</si>
  <si>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</si>
  <si>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</si>
  <si>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</si>
  <si>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</si>
  <si>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</si>
  <si>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</si>
  <si>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</si>
  <si>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</si>
  <si>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</si>
  <si>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</si>
  <si>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</si>
  <si>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</si>
  <si>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</si>
  <si>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</si>
  <si>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</si>
  <si>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</si>
  <si>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</si>
  <si>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</si>
  <si>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</si>
  <si>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</si>
  <si>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</si>
  <si>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</si>
  <si>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</si>
  <si>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</si>
  <si>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</si>
  <si>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</si>
  <si>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</si>
  <si>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</si>
  <si>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</si>
  <si>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</si>
  <si>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</si>
  <si>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</si>
  <si>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</si>
  <si>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</si>
  <si>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</si>
  <si>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</si>
  <si>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</si>
  <si>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</si>
  <si>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</si>
  <si>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</si>
  <si>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</si>
  <si>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</si>
  <si>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</si>
  <si>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</si>
  <si>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</si>
  <si>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</si>
  <si>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</si>
  <si>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</si>
  <si>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</si>
  <si>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</si>
  <si>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</si>
  <si>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</si>
  <si>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</si>
  <si>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</si>
  <si>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</si>
  <si>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</si>
  <si>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</si>
  <si>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</si>
  <si>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</si>
  <si>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</si>
  <si>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</si>
  <si>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</si>
  <si>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</si>
  <si>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</si>
  <si>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</si>
  <si>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</si>
  <si>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</si>
  <si>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</si>
  <si>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</si>
  <si>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</si>
  <si>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</si>
  <si>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</si>
  <si>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</si>
  <si>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</si>
  <si>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</si>
  <si>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</si>
  <si>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</si>
  <si>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</si>
  <si>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</si>
  <si>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</si>
  <si>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</si>
  <si>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</si>
  <si>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</si>
  <si>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</si>
  <si>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</si>
  <si>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</si>
  <si>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</si>
  <si>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</si>
  <si>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</si>
  <si>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</si>
  <si>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</si>
  <si>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</si>
  <si>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</si>
  <si>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</si>
  <si>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</si>
  <si>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</si>
  <si>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</si>
  <si>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</si>
  <si>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</si>
  <si>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</si>
  <si>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</si>
  <si>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</si>
  <si>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</si>
  <si>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</si>
  <si>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</si>
  <si>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</si>
  <si>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</si>
  <si>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</si>
  <si>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</si>
  <si>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</si>
  <si>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</si>
  <si>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</si>
  <si>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</si>
  <si>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</si>
  <si>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</si>
  <si>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</si>
  <si>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</si>
  <si>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</si>
  <si>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</si>
  <si>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</si>
  <si>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</si>
  <si>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</si>
  <si>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</si>
  <si>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</si>
  <si>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</si>
  <si>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</si>
  <si>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</si>
  <si>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</si>
  <si>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</si>
  <si>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</si>
  <si>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</si>
  <si>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</si>
  <si>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</si>
  <si>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</si>
  <si>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</si>
  <si>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</si>
  <si>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</si>
  <si>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</si>
  <si>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</si>
  <si>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</si>
  <si>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</si>
  <si>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</si>
  <si>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</si>
  <si>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</si>
  <si>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</si>
  <si>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</si>
  <si>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</si>
  <si>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</si>
  <si>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</si>
  <si>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</si>
  <si>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</si>
  <si>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</si>
  <si>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</si>
  <si>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</si>
  <si>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</si>
  <si>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</si>
  <si>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</si>
  <si>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</si>
  <si>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</si>
  <si>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</si>
  <si>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</si>
  <si>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</si>
  <si>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</si>
  <si>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</si>
  <si>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</si>
  <si>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</si>
  <si>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</si>
  <si>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</si>
  <si>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</si>
  <si>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</si>
  <si>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</si>
  <si>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</si>
  <si>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</si>
  <si>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</si>
  <si>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</si>
  <si>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</si>
  <si>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</si>
  <si>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</si>
  <si>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</si>
  <si>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</si>
  <si>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</si>
  <si>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</si>
  <si>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</si>
  <si>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</si>
  <si>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</si>
  <si>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</si>
  <si>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</si>
  <si>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</si>
  <si>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</si>
  <si>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</si>
  <si>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</si>
  <si>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</si>
  <si>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</si>
  <si>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</si>
  <si>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</si>
  <si>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</si>
  <si>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</si>
  <si>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</si>
  <si>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</si>
  <si>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</si>
  <si>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</si>
  <si>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</si>
  <si>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</si>
  <si>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</si>
  <si>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</si>
  <si>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</si>
  <si>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</si>
  <si>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</si>
  <si>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</si>
  <si>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</si>
  <si>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</si>
  <si>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</si>
  <si>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</si>
  <si>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</si>
  <si>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</si>
  <si>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</si>
  <si>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</si>
  <si>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</si>
  <si>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</si>
  <si>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</si>
  <si>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</si>
  <si>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</si>
  <si>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</si>
  <si>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</si>
  <si>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</si>
  <si>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</si>
  <si>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</si>
  <si>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</si>
  <si>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</si>
  <si>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</si>
  <si>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</si>
  <si>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</si>
  <si>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</si>
  <si>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</si>
  <si>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</si>
  <si>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</si>
  <si>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</si>
  <si>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</si>
  <si>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</si>
  <si>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</si>
  <si>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</si>
  <si>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</si>
  <si>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</si>
  <si>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</si>
  <si>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</si>
  <si>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</si>
  <si>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</si>
  <si>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</si>
  <si>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</si>
  <si>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</si>
  <si>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</si>
  <si>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</si>
  <si>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</si>
  <si>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</si>
  <si>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</si>
  <si>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</si>
  <si>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</si>
  <si>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</si>
  <si>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</si>
  <si>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</si>
  <si>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</si>
  <si>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</si>
  <si>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</si>
  <si>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</si>
  <si>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</si>
  <si>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</si>
  <si>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</si>
  <si>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</si>
  <si>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</si>
  <si>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</si>
  <si>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</si>
  <si>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</si>
  <si>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</si>
  <si>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</si>
  <si>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</si>
  <si>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</si>
  <si>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</si>
  <si>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</si>
  <si>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</si>
  <si>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</si>
  <si>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</si>
  <si>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</si>
  <si>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</si>
  <si>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</si>
  <si>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</si>
  <si>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</si>
  <si>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</si>
  <si>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</si>
  <si>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</si>
  <si>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</si>
  <si>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</si>
  <si>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</si>
  <si>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</si>
  <si>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</si>
  <si>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</si>
  <si>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</si>
  <si>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</si>
  <si>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</si>
  <si>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</si>
  <si>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</si>
  <si>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</si>
  <si>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</si>
  <si>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</si>
  <si>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</si>
  <si>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</si>
  <si>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</si>
  <si>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</si>
  <si>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</si>
  <si>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</si>
  <si>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</si>
  <si>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</si>
  <si>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</si>
  <si>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</si>
  <si>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</si>
  <si>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</si>
  <si>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</si>
  <si>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</si>
  <si>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</si>
  <si>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</si>
  <si>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</si>
  <si>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</si>
  <si>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</si>
  <si>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</si>
  <si>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</si>
  <si>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</si>
  <si>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</si>
  <si>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</si>
  <si>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</si>
  <si>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</si>
  <si>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</si>
  <si>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</si>
  <si>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</si>
  <si>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</si>
  <si>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</si>
  <si>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</si>
  <si>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</si>
  <si>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</si>
  <si>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</si>
  <si>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</si>
  <si>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</si>
  <si>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</si>
  <si>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</si>
  <si>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</si>
  <si>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</si>
  <si>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</si>
  <si>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</si>
  <si>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</si>
  <si>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</si>
  <si>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</si>
  <si>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</si>
  <si>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</si>
  <si>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</si>
  <si>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</si>
  <si>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</si>
  <si>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</si>
  <si>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</si>
  <si>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</si>
  <si>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</si>
  <si>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</si>
  <si>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</si>
  <si>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</si>
  <si>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</si>
  <si>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</si>
  <si>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</si>
  <si>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</si>
  <si>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</si>
  <si>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</si>
  <si>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</si>
  <si>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</si>
  <si>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</si>
  <si>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</si>
  <si>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</si>
  <si>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</si>
  <si>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</si>
  <si>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</si>
  <si>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</si>
  <si>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</si>
  <si>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</si>
  <si>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</si>
  <si>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</si>
  <si>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</si>
  <si>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</si>
  <si>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</si>
  <si>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</si>
  <si>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</si>
  <si>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</si>
  <si>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</si>
  <si>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</si>
  <si>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</si>
  <si>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</si>
  <si>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</si>
  <si>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</si>
  <si>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</si>
  <si>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</si>
  <si>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</si>
  <si>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</si>
  <si>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</si>
  <si>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</si>
  <si>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</si>
  <si>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</si>
  <si>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</si>
  <si>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</si>
  <si>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</si>
  <si>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</si>
  <si>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</si>
  <si>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</si>
  <si>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</si>
  <si>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</si>
  <si>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</si>
  <si>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</si>
  <si>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</si>
  <si>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</si>
  <si>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</si>
  <si>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</si>
  <si>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</si>
  <si>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</si>
  <si>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</si>
  <si>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</si>
  <si>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</si>
  <si>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</si>
  <si>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</si>
  <si>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</si>
  <si>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</si>
  <si>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</si>
  <si>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</si>
  <si>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</si>
  <si>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</si>
  <si>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</si>
  <si>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</si>
  <si>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</si>
  <si>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</si>
  <si>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</si>
  <si>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</si>
  <si>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</si>
  <si>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</si>
  <si>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</si>
  <si>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</si>
  <si>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</si>
  <si>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</si>
  <si>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</si>
  <si>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</si>
  <si>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</si>
  <si>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</si>
  <si>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</si>
  <si>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</si>
  <si>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</si>
  <si>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</si>
  <si>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</si>
  <si>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</si>
  <si>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</si>
  <si>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</si>
  <si>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</si>
  <si>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</si>
  <si>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</si>
  <si>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</si>
  <si>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</si>
  <si>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</si>
  <si>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</si>
  <si>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</si>
  <si>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</si>
  <si>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</si>
  <si>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</si>
  <si>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</si>
  <si>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</si>
  <si>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</si>
  <si>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</si>
  <si>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</si>
  <si>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</si>
  <si>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</si>
  <si>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</si>
  <si>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</si>
  <si>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</si>
  <si>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</si>
  <si>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</si>
  <si>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</si>
  <si>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</si>
  <si>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</si>
  <si>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</si>
  <si>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</si>
  <si>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</si>
  <si>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</si>
  <si>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</si>
  <si>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</si>
  <si>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</si>
  <si>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</si>
  <si>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</si>
  <si>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</si>
  <si>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</si>
  <si>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</si>
  <si>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</si>
  <si>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</si>
  <si>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</si>
  <si>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</si>
  <si>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</si>
  <si>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</si>
  <si>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</si>
  <si>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</si>
  <si>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</si>
  <si>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</si>
  <si>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</si>
  <si>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</si>
  <si>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</si>
  <si>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</si>
  <si>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</si>
  <si>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</si>
  <si>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</si>
  <si>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</si>
  <si>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</si>
  <si>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</si>
  <si>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</si>
  <si>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</si>
  <si>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</si>
  <si>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</si>
  <si>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</si>
  <si>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</si>
  <si>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</si>
  <si>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</si>
  <si>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</si>
  <si>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</si>
  <si>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</si>
  <si>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</si>
  <si>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</si>
  <si>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</si>
  <si>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</si>
  <si>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</si>
  <si>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</si>
  <si>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</si>
  <si>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</si>
  <si>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</si>
  <si>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</si>
  <si>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</si>
  <si>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</si>
  <si>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</si>
  <si>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</si>
  <si>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</si>
  <si>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</si>
  <si>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</si>
  <si>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</si>
  <si>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</si>
  <si>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</si>
  <si>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</si>
  <si>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</si>
  <si>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</si>
  <si>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</si>
  <si>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</si>
  <si>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</si>
  <si>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</si>
  <si>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</si>
  <si>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</si>
  <si>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</si>
  <si>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</si>
  <si>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</si>
  <si>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</si>
  <si>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</si>
  <si>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</si>
  <si>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</si>
  <si>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</si>
  <si>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</si>
  <si>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</si>
  <si>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</si>
  <si>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</si>
  <si>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</si>
  <si>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</si>
  <si>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</si>
  <si>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</si>
  <si>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</si>
  <si>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</si>
  <si>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</si>
  <si>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</si>
  <si>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</si>
  <si>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</si>
  <si>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</si>
  <si>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</si>
  <si>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</si>
  <si>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</si>
  <si>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</si>
  <si>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</si>
  <si>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</si>
  <si>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</si>
  <si>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</si>
  <si>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</si>
  <si>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</si>
  <si>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</si>
  <si>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</si>
  <si>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</si>
  <si>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</si>
  <si>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</si>
  <si>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</si>
  <si>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</si>
  <si>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</si>
  <si>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</si>
  <si>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</si>
  <si>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</si>
  <si>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</si>
  <si>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</si>
  <si>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</si>
  <si>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</si>
  <si>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</si>
  <si>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</si>
  <si>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</si>
  <si>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</si>
  <si>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</si>
  <si>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</si>
  <si>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</si>
  <si>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</si>
  <si>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</si>
  <si>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</si>
  <si>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</si>
  <si>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</si>
  <si>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</si>
  <si>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</si>
  <si>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</si>
  <si>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</si>
  <si>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</si>
  <si>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</si>
  <si>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</si>
  <si>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</si>
  <si>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</si>
  <si>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</si>
  <si>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</si>
  <si>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</si>
  <si>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</si>
  <si>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</si>
  <si>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</si>
  <si>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</si>
  <si>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</si>
  <si>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</si>
  <si>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</si>
  <si>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</si>
  <si>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</si>
  <si>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</si>
  <si>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</si>
  <si>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</si>
  <si>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</si>
  <si>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</si>
  <si>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</si>
  <si>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</si>
  <si>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</si>
  <si>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</si>
  <si>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</si>
  <si>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</si>
  <si>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</si>
  <si>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</si>
  <si>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</si>
  <si>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</si>
  <si>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</si>
  <si>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</si>
  <si>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</si>
  <si>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</si>
  <si>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</si>
  <si>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</si>
  <si>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</si>
  <si>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</si>
  <si>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</si>
  <si>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</si>
  <si>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</si>
  <si>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</si>
  <si>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</si>
  <si>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</si>
  <si>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</si>
  <si>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</si>
  <si>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</si>
  <si>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</si>
  <si>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</si>
  <si>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</si>
  <si>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</si>
  <si>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</si>
  <si>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</si>
  <si>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</si>
  <si>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</si>
  <si>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</si>
  <si>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</si>
  <si>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</si>
  <si>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</si>
  <si>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</si>
  <si>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</si>
  <si>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</si>
  <si>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</si>
  <si>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</si>
  <si>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</si>
  <si>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</si>
  <si>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</si>
  <si>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</si>
  <si>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</si>
  <si>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</si>
  <si>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</si>
  <si>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</si>
  <si>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</si>
  <si>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</si>
  <si>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</si>
  <si>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</si>
  <si>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</si>
  <si>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</si>
  <si>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</si>
  <si>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</si>
  <si>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</si>
  <si>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</si>
  <si>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</si>
  <si>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</si>
  <si>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</si>
  <si>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</si>
  <si>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</si>
  <si>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</si>
  <si>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</si>
  <si>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</si>
  <si>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</si>
  <si>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</si>
  <si>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</si>
  <si>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</si>
  <si>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</si>
  <si>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</si>
  <si>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</si>
  <si>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</si>
  <si>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</si>
  <si>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</si>
  <si>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</si>
  <si>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</si>
  <si>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</si>
  <si>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</si>
  <si>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</si>
  <si>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</si>
  <si>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</si>
  <si>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</si>
  <si>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</si>
  <si>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</si>
  <si>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</si>
  <si>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</si>
  <si>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</si>
  <si>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</si>
  <si>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</si>
  <si>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</si>
  <si>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</si>
  <si>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</si>
  <si>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</si>
  <si>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</si>
  <si>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</si>
  <si>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</si>
  <si>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</si>
  <si>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</si>
  <si>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</si>
  <si>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</si>
  <si>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</si>
  <si>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</si>
  <si>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</si>
  <si>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</si>
  <si>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</si>
  <si>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</si>
  <si>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</si>
  <si>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</si>
  <si>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</si>
  <si>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</si>
  <si>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</si>
  <si>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</si>
  <si>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</si>
  <si>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</si>
  <si>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</si>
  <si>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</si>
  <si>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</si>
  <si>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</si>
  <si>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</si>
  <si>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</si>
  <si>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</si>
  <si>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</si>
  <si>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</si>
  <si>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</si>
  <si>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</si>
  <si>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</si>
  <si>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</si>
  <si>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</si>
  <si>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</si>
  <si>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</si>
  <si>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</si>
  <si>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</si>
  <si>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</si>
  <si>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</si>
  <si>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</si>
  <si>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</si>
  <si>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</si>
  <si>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</si>
  <si>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</si>
  <si>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</si>
  <si>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</si>
  <si>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</si>
  <si>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</si>
  <si>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</si>
  <si>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</si>
  <si>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</si>
  <si>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</si>
  <si>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</si>
  <si>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</si>
  <si>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</si>
  <si>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</si>
  <si>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</si>
  <si>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</si>
  <si>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</si>
  <si>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</si>
  <si>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</si>
  <si>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</si>
  <si>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</si>
  <si>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</si>
  <si>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</si>
  <si>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</si>
  <si>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</si>
  <si>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</si>
  <si>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</si>
  <si>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</si>
  <si>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</si>
  <si>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</si>
  <si>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</si>
  <si>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</si>
  <si>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</si>
  <si>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</si>
  <si>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</si>
  <si>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</si>
  <si>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</si>
  <si>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</si>
  <si>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</si>
  <si>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</si>
  <si>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</si>
  <si>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</si>
  <si>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</si>
  <si>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</si>
  <si>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</si>
  <si>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</si>
  <si>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</si>
  <si>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</si>
  <si>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</si>
  <si>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</si>
  <si>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</si>
  <si>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</si>
  <si>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</si>
  <si>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</si>
  <si>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</si>
  <si>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</si>
  <si>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</si>
  <si>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</si>
  <si>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</si>
  <si>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</si>
  <si>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</si>
  <si>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</si>
  <si>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</si>
  <si>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</si>
  <si>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</si>
  <si>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</si>
  <si>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</si>
  <si>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</si>
  <si>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</si>
  <si>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</si>
  <si>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</si>
  <si>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</si>
  <si>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</si>
  <si>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</si>
  <si>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</si>
  <si>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</si>
  <si>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</si>
  <si>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</si>
  <si>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</si>
  <si>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</si>
  <si>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</si>
  <si>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</si>
  <si>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</si>
  <si>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</si>
  <si>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</si>
  <si>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</si>
  <si>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</si>
  <si>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</si>
  <si>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</si>
  <si>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</si>
  <si>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</si>
  <si>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</si>
  <si>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</si>
  <si>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</si>
  <si>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</si>
  <si>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</si>
  <si>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</si>
  <si>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</si>
  <si>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</si>
  <si>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</si>
  <si>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</si>
  <si>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</si>
  <si>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</si>
  <si>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</si>
  <si>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</si>
  <si>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</si>
  <si>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</si>
  <si>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</si>
  <si>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</si>
  <si>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</si>
  <si>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</si>
  <si>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</si>
  <si>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</si>
  <si>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</si>
  <si>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</si>
  <si>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</si>
  <si>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</si>
  <si>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</si>
  <si>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</si>
  <si>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</si>
  <si>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</si>
  <si>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</si>
  <si>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</si>
  <si>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</si>
  <si>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</si>
  <si>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</si>
  <si>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</si>
  <si>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</si>
  <si>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</si>
  <si>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</si>
  <si>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</si>
  <si>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</si>
  <si>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</si>
  <si>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</si>
  <si>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</si>
  <si>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</si>
  <si>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</si>
  <si>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</si>
  <si>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</si>
  <si>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</si>
  <si>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</si>
  <si>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</si>
  <si>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</si>
  <si>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</si>
  <si>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</si>
  <si>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</si>
  <si>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</si>
  <si>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</si>
  <si>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</si>
  <si>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</si>
  <si>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</si>
  <si>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</si>
  <si>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</si>
  <si>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</si>
  <si>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</si>
  <si>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</si>
  <si>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</si>
  <si>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</si>
  <si>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</si>
  <si>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</si>
  <si>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</si>
  <si>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</si>
  <si>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</si>
  <si>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</si>
  <si>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</si>
  <si>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</si>
  <si>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</si>
  <si>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</si>
  <si>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</si>
  <si>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</si>
  <si>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</si>
  <si>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</si>
  <si>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</si>
  <si>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</si>
  <si>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</si>
  <si>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</si>
  <si>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</si>
  <si>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</si>
  <si>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</si>
  <si>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</si>
  <si>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</si>
  <si>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</si>
  <si>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</si>
  <si>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</si>
  <si>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</si>
  <si>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</si>
  <si>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</si>
  <si>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</si>
  <si>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</si>
  <si>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</si>
  <si>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</si>
  <si>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</si>
  <si>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</si>
  <si>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</si>
  <si>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</si>
  <si>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</si>
  <si>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</si>
  <si>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</si>
  <si>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</si>
  <si>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</si>
  <si>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</si>
  <si>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</si>
  <si>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</si>
  <si>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</si>
  <si>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</si>
  <si>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</si>
  <si>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</si>
  <si>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</si>
  <si>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</si>
  <si>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</si>
  <si>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</si>
  <si>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</si>
  <si>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</si>
  <si>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</si>
  <si>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</si>
  <si>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</si>
  <si>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</si>
  <si>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</si>
  <si>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</si>
  <si>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</si>
  <si>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</si>
  <si>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</si>
  <si>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</si>
  <si>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</si>
  <si>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</si>
  <si>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</si>
  <si>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</si>
  <si>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</si>
  <si>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</si>
  <si>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</si>
  <si>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</si>
  <si>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</si>
  <si>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</si>
  <si>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</si>
  <si>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</si>
  <si>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</si>
  <si>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</si>
  <si>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</si>
  <si>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</si>
  <si>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</si>
  <si>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</si>
  <si>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</si>
  <si>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</si>
  <si>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</si>
  <si>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</si>
  <si>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</si>
  <si>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</si>
  <si>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</si>
  <si>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</si>
  <si>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</si>
  <si>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</si>
  <si>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</si>
  <si>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</si>
  <si>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</si>
  <si>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</si>
  <si>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</si>
  <si>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</si>
  <si>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</si>
  <si>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</si>
  <si>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</si>
  <si>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</si>
  <si>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</si>
  <si>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</si>
  <si>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</si>
  <si>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</si>
  <si>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</si>
  <si>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</si>
  <si>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</si>
  <si>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</si>
  <si>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</si>
  <si>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</si>
  <si>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</si>
  <si>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</si>
  <si>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</si>
  <si>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</si>
  <si>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</si>
  <si>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</si>
  <si>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</si>
  <si>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</si>
  <si>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</si>
  <si>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</si>
  <si>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</si>
  <si>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</si>
  <si>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</si>
  <si>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</si>
  <si>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</si>
  <si>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</si>
  <si>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</si>
  <si>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</si>
  <si>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</si>
  <si>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</si>
  <si>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</si>
  <si>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</si>
  <si>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</si>
  <si>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</si>
  <si>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</si>
  <si>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</si>
  <si>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</si>
  <si>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</si>
  <si>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</si>
  <si>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</si>
  <si>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</si>
  <si>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</si>
  <si>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</si>
  <si>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</si>
  <si>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</si>
  <si>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</si>
  <si>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</si>
  <si>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</si>
  <si>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</si>
  <si>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</si>
  <si>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</si>
  <si>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</si>
  <si>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</si>
  <si>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</si>
  <si>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</si>
  <si>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</si>
  <si>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</si>
  <si>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</si>
  <si>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</si>
  <si>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</si>
  <si>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</si>
  <si>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</si>
  <si>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</si>
  <si>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</si>
  <si>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</si>
  <si>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</si>
  <si>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</si>
  <si>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</si>
  <si>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</si>
  <si>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</si>
  <si>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</si>
  <si>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</si>
  <si>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</si>
  <si>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</si>
  <si>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</si>
  <si>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</si>
  <si>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</si>
  <si>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</si>
  <si>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</si>
  <si>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</si>
  <si>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</si>
  <si>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</si>
  <si>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</si>
  <si>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</si>
  <si>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</si>
  <si>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</si>
  <si>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</si>
  <si>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</si>
  <si>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</si>
  <si>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</si>
  <si>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</si>
  <si>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</si>
  <si>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</si>
  <si>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</si>
  <si>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</si>
  <si>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</si>
  <si>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</si>
  <si>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</si>
  <si>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</si>
  <si>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</si>
  <si>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</si>
  <si>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</si>
  <si>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</si>
  <si>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</si>
  <si>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</si>
  <si>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</si>
  <si>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</si>
  <si>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</si>
  <si>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</si>
  <si>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</si>
  <si>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</si>
  <si>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</si>
  <si>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</si>
  <si>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</si>
  <si>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</si>
  <si>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</si>
  <si>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</si>
  <si>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</si>
  <si>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</si>
  <si>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</si>
  <si>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</si>
  <si>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</si>
  <si>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</si>
  <si>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</si>
  <si>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</si>
  <si>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</si>
  <si>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</si>
  <si>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</si>
  <si>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</si>
  <si>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</si>
  <si>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</si>
  <si>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</si>
  <si>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</si>
  <si>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</si>
  <si>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</si>
  <si>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</si>
  <si>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</si>
  <si>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</si>
  <si>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</si>
  <si>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</si>
  <si>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</si>
  <si>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</si>
  <si>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</si>
  <si>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</si>
  <si>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</si>
  <si>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</si>
  <si>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</si>
  <si>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</si>
  <si>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</si>
  <si>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</si>
  <si>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</si>
  <si>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</si>
  <si>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</si>
  <si>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</si>
  <si>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</si>
  <si>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</si>
  <si>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</si>
  <si>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</si>
  <si>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</si>
  <si>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</si>
  <si>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</si>
  <si>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</si>
  <si>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</si>
  <si>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</si>
  <si>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</si>
  <si>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</si>
  <si>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</si>
  <si>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</si>
  <si>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</si>
  <si>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</si>
  <si>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</si>
  <si>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</si>
  <si>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</si>
  <si>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</si>
  <si>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</si>
  <si>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</si>
  <si>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</si>
  <si>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</si>
  <si>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</si>
  <si>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</si>
  <si>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</si>
  <si>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</si>
  <si>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</si>
  <si>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</si>
  <si>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</si>
  <si>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</si>
  <si>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</si>
  <si>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</si>
  <si>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</si>
  <si>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</si>
  <si>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</si>
  <si>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</si>
  <si>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</si>
  <si>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</si>
  <si>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</si>
  <si>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</si>
  <si>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</si>
  <si>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</si>
  <si>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</si>
  <si>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</si>
  <si>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</si>
  <si>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</si>
  <si>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</si>
  <si>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</si>
  <si>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</si>
  <si>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</si>
  <si>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</si>
  <si>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</si>
  <si>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</si>
  <si>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</si>
  <si>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</si>
  <si>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</si>
  <si>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</si>
  <si>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</si>
  <si>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</si>
  <si>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</si>
  <si>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</si>
  <si>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</si>
  <si>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</si>
  <si>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</si>
  <si>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</si>
  <si>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</si>
  <si>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</si>
  <si>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</si>
  <si>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</si>
  <si>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</si>
  <si>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</si>
  <si>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</si>
  <si>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</si>
  <si>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</si>
  <si>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</si>
  <si>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</si>
  <si>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</si>
  <si>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</si>
  <si>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</si>
  <si>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</si>
  <si>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</si>
  <si>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</si>
  <si>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</si>
  <si>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</si>
  <si>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</si>
  <si>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</si>
  <si>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</si>
  <si>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</si>
  <si>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</si>
  <si>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</si>
  <si>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</si>
  <si>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</si>
  <si>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</si>
  <si>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</si>
  <si>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</si>
  <si>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</si>
  <si>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</si>
  <si>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</si>
  <si>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</si>
  <si>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</si>
  <si>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</si>
  <si>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</si>
  <si>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</si>
  <si>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</si>
  <si>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</si>
  <si>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</si>
  <si>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</si>
  <si>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</si>
  <si>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</si>
  <si>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</si>
  <si>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</si>
  <si>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</si>
  <si>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</si>
  <si>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</si>
  <si>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</si>
  <si>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</si>
  <si>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</si>
  <si>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</si>
  <si>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</si>
  <si>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</si>
  <si>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</si>
  <si>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</si>
  <si>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</si>
  <si>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</si>
  <si>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</si>
  <si>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</si>
  <si>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</si>
  <si>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</si>
  <si>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</si>
  <si>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</si>
  <si>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</si>
  <si>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</si>
  <si>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</si>
  <si>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</si>
  <si>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</si>
  <si>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</si>
  <si>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</si>
  <si>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</si>
  <si>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</si>
  <si>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</si>
  <si>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</si>
  <si>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</si>
  <si>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</si>
  <si>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</si>
  <si>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</si>
  <si>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</si>
  <si>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</si>
  <si>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</si>
  <si>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</si>
  <si>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</si>
  <si>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</si>
  <si>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</si>
  <si>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</si>
  <si>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</si>
  <si>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</si>
  <si>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</si>
  <si>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</si>
  <si>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</si>
  <si>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</si>
  <si>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</si>
  <si>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</si>
  <si>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</si>
  <si>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</si>
  <si>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</si>
  <si>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</si>
  <si>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</si>
  <si>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</si>
  <si>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</si>
  <si>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</si>
  <si>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</si>
  <si>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</si>
  <si>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</si>
  <si>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</si>
  <si>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</si>
  <si>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</si>
  <si>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</si>
  <si>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</si>
  <si>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</si>
  <si>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</si>
  <si>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</si>
  <si>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</si>
  <si>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</si>
  <si>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</si>
  <si>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</si>
  <si>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</si>
  <si>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</si>
  <si>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</si>
  <si>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</si>
  <si>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</si>
  <si>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</si>
  <si>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</si>
  <si>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</si>
  <si>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</si>
  <si>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</si>
  <si>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</si>
  <si>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</si>
  <si>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</si>
  <si>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</si>
  <si>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</si>
  <si>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</si>
  <si>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</si>
  <si>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</si>
  <si>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</si>
  <si>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</si>
  <si>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</si>
  <si>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</si>
  <si>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</si>
  <si>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</si>
  <si>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</si>
  <si>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</si>
  <si>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</si>
  <si>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</si>
  <si>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</si>
  <si>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</si>
  <si>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</si>
  <si>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</si>
  <si>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</si>
  <si>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</si>
  <si>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</si>
  <si>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</si>
  <si>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</si>
  <si>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</si>
  <si>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</si>
  <si>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</si>
  <si>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</si>
  <si>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</si>
  <si>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</si>
  <si>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</si>
  <si>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</si>
  <si>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</si>
  <si>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</si>
  <si>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</si>
  <si>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</si>
  <si>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</si>
  <si>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</si>
  <si>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</si>
  <si>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</si>
  <si>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</si>
  <si>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</si>
  <si>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</si>
  <si>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</si>
  <si>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</si>
  <si>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</si>
  <si>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</si>
  <si>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</si>
  <si>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</si>
  <si>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</si>
  <si>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</si>
  <si>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</si>
  <si>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</si>
  <si>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</si>
  <si>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</si>
  <si>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</si>
  <si>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</si>
  <si>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</si>
  <si>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</si>
  <si>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</si>
  <si>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</si>
  <si>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</si>
  <si>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</si>
  <si>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</si>
  <si>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</si>
  <si>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</si>
  <si>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</si>
  <si>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</si>
  <si>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</si>
  <si>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</si>
  <si>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</si>
  <si>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</si>
  <si>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</si>
  <si>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</si>
  <si>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</si>
  <si>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</si>
  <si>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</si>
  <si>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</si>
  <si>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</si>
  <si>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</si>
  <si>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</si>
  <si>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</si>
  <si>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</si>
  <si>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</si>
  <si>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</si>
  <si>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</si>
  <si>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</si>
  <si>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</si>
  <si>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</si>
  <si>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</si>
  <si>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</si>
  <si>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</si>
  <si>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</si>
  <si>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</si>
  <si>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</si>
  <si>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</si>
  <si>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</si>
  <si>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</si>
  <si>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</si>
  <si>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</si>
  <si>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</si>
  <si>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</si>
  <si>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</si>
  <si>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</si>
  <si>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</si>
  <si>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</si>
  <si>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</si>
  <si>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</si>
  <si>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</si>
  <si>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</si>
  <si>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</si>
  <si>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</si>
  <si>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</si>
  <si>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</si>
  <si>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</si>
  <si>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</si>
  <si>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</si>
  <si>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</si>
  <si>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</si>
  <si>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</si>
  <si>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</si>
  <si>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</si>
  <si>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</si>
  <si>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</si>
  <si>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</si>
  <si>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</si>
  <si>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</si>
  <si>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</si>
  <si>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</si>
  <si>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</si>
  <si>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</si>
  <si>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</si>
  <si>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</si>
  <si>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</si>
  <si>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</si>
  <si>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</si>
  <si>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</si>
  <si>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</si>
  <si>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</si>
  <si>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</si>
  <si>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</si>
  <si>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</si>
  <si>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</si>
  <si>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</si>
  <si>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</si>
  <si>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</si>
  <si>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</si>
  <si>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</si>
  <si>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</si>
  <si>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</si>
  <si>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</si>
  <si>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</si>
  <si>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</si>
  <si>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</si>
  <si>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</si>
  <si>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</si>
  <si>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</si>
  <si>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</si>
  <si>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</si>
  <si>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</si>
  <si>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</si>
  <si>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</si>
  <si>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</si>
  <si>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</si>
  <si>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</si>
  <si>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</si>
  <si>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</si>
  <si>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</si>
  <si>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</si>
  <si>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</si>
  <si>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</si>
  <si>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</si>
  <si>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</si>
  <si>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</si>
  <si>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</si>
  <si>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</si>
  <si>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</si>
  <si>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</si>
  <si>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</si>
  <si>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</si>
  <si>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</si>
  <si>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</si>
  <si>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</si>
  <si>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</si>
  <si>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</si>
  <si>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</si>
  <si>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</si>
  <si>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</si>
  <si>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</si>
  <si>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</si>
  <si>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</si>
  <si>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</si>
  <si>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</si>
  <si>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</si>
  <si>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</si>
  <si>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</si>
  <si>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</si>
  <si>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</si>
  <si>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</si>
  <si>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</si>
  <si>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</si>
  <si>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</si>
  <si>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</si>
  <si>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</si>
  <si>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</si>
  <si>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</si>
  <si>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</si>
  <si>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</si>
  <si>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</si>
  <si>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</si>
  <si>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</si>
  <si>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</si>
  <si>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</si>
  <si>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</si>
  <si>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</si>
  <si>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</si>
  <si>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</si>
  <si>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</si>
  <si>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</si>
  <si>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</si>
  <si>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</si>
  <si>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</si>
  <si>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</si>
  <si>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</si>
  <si>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</si>
  <si>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</si>
  <si>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</si>
  <si>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</si>
  <si>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</si>
  <si>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</si>
  <si>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</si>
  <si>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</si>
  <si>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</si>
  <si>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</si>
  <si>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</si>
  <si>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</si>
  <si>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</si>
  <si>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</si>
  <si>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</si>
  <si>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</si>
  <si>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</si>
  <si>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</si>
  <si>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</si>
  <si>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</si>
  <si>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</si>
  <si>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</si>
  <si>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</si>
  <si>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</si>
  <si>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</si>
  <si>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</si>
  <si>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</si>
  <si>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</si>
  <si>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</si>
  <si>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</si>
  <si>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</si>
  <si>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</si>
  <si>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</si>
  <si>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</si>
  <si>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</si>
  <si>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</si>
  <si>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</si>
  <si>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</si>
  <si>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</si>
  <si>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</si>
  <si>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</si>
  <si>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</si>
  <si>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</si>
  <si>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</si>
  <si>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</si>
  <si>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</si>
  <si>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</si>
  <si>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</si>
  <si>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</si>
  <si>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</si>
  <si>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</si>
  <si>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</si>
  <si>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</si>
  <si>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</si>
  <si>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</si>
  <si>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</si>
  <si>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</si>
  <si>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</si>
  <si>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</si>
  <si>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</si>
  <si>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</si>
  <si>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</si>
  <si>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</si>
  <si>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</si>
  <si>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</si>
  <si>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</si>
  <si>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</si>
  <si>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</si>
  <si>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</si>
  <si>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</si>
  <si>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</si>
  <si>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</si>
  <si>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</si>
  <si>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</si>
  <si>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</si>
  <si>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</si>
  <si>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</si>
  <si>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</si>
  <si>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</si>
  <si>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</si>
  <si>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</si>
  <si>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</si>
  <si>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</si>
  <si>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</si>
  <si>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</si>
  <si>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</si>
  <si>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</si>
  <si>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</si>
  <si>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</si>
  <si>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</si>
  <si>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</si>
  <si>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</si>
  <si>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</si>
  <si>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</si>
  <si>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</si>
  <si>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</si>
  <si>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</si>
  <si>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</si>
  <si>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</si>
  <si>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</si>
  <si>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</si>
  <si>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</si>
  <si>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</si>
  <si>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</si>
  <si>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</si>
  <si>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</si>
  <si>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</si>
  <si>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</si>
  <si>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</si>
  <si>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</si>
  <si>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</si>
  <si>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</si>
  <si>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</si>
  <si>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</si>
  <si>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</si>
  <si>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</si>
  <si>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</si>
  <si>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</si>
  <si>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</si>
  <si>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</si>
  <si>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</si>
  <si>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</si>
  <si>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</si>
  <si>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</si>
  <si>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</si>
  <si>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</si>
  <si>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</si>
  <si>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</si>
  <si>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</si>
  <si>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</si>
  <si>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</si>
  <si>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</si>
  <si>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</si>
  <si>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</si>
  <si>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</si>
  <si>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</si>
  <si>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</si>
  <si>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</si>
  <si>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</si>
  <si>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</si>
  <si>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</si>
  <si>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</si>
  <si>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</si>
  <si>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</si>
  <si>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</si>
  <si>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</si>
  <si>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</si>
  <si>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</si>
  <si>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</si>
  <si>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</si>
  <si>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</si>
  <si>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</si>
  <si>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</si>
  <si>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</si>
  <si>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</si>
  <si>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</si>
  <si>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</si>
  <si>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</si>
  <si>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</si>
  <si>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</si>
  <si>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</si>
  <si>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</si>
  <si>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</si>
  <si>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</si>
  <si>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</si>
  <si>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</si>
  <si>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</si>
  <si>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</si>
  <si>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</si>
  <si>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</si>
  <si>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</si>
  <si>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</si>
  <si>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</si>
  <si>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</si>
  <si>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</si>
  <si>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</si>
  <si>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</si>
  <si>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</si>
  <si>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</si>
  <si>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</si>
  <si>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</si>
  <si>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</si>
  <si>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</si>
  <si>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</si>
  <si>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</si>
  <si>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</si>
  <si>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</si>
  <si>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</si>
  <si>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</si>
  <si>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</si>
  <si>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</si>
  <si>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</si>
  <si>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</si>
  <si>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</si>
  <si>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</si>
  <si>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</si>
  <si>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</si>
  <si>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</si>
  <si>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</si>
  <si>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</si>
  <si>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</si>
  <si>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</si>
  <si>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</si>
  <si>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</si>
  <si>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</si>
  <si>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</si>
  <si>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</si>
  <si>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</si>
  <si>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</si>
  <si>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</si>
  <si>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</si>
  <si>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</si>
  <si>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</si>
  <si>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</si>
  <si>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</si>
  <si>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</si>
  <si>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</si>
  <si>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</si>
  <si>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</si>
  <si>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</si>
  <si>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</si>
  <si>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</si>
  <si>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</si>
  <si>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</si>
  <si>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</si>
  <si>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</si>
  <si>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</si>
  <si>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</si>
  <si>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</si>
  <si>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</si>
  <si>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</si>
  <si>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</si>
  <si>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</si>
  <si>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</si>
  <si>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</si>
  <si>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</si>
  <si>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</si>
  <si>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</si>
  <si>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</si>
  <si>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</si>
  <si>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</si>
  <si>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</si>
  <si>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</si>
  <si>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</si>
  <si>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</si>
  <si>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</si>
  <si>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</si>
  <si>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</si>
  <si>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</si>
  <si>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</si>
  <si>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</si>
  <si>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</si>
  <si>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</si>
  <si>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</si>
  <si>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</si>
  <si>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</si>
  <si>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</si>
  <si>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</si>
  <si>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</si>
  <si>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</si>
  <si>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</si>
  <si>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</si>
  <si>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</si>
  <si>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</si>
  <si>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</si>
  <si>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</si>
  <si>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</si>
  <si>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</si>
  <si>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</si>
  <si>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</si>
  <si>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</si>
  <si>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</si>
  <si>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</si>
  <si>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</si>
  <si>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</si>
  <si>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</si>
  <si>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</si>
  <si>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</si>
  <si>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</si>
  <si>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</si>
  <si>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</si>
  <si>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</si>
  <si>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</si>
  <si>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</si>
  <si>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</si>
  <si>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</si>
  <si>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</si>
  <si>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</si>
  <si>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</si>
  <si>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</si>
  <si>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</si>
  <si>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</si>
  <si>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</si>
  <si>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</si>
  <si>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</si>
  <si>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</si>
  <si>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</si>
  <si>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</si>
  <si>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</si>
  <si>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</si>
  <si>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</si>
  <si>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</si>
  <si>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</si>
  <si>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</si>
  <si>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</si>
  <si>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</si>
  <si>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</si>
  <si>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</si>
  <si>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</si>
  <si>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</si>
  <si>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</si>
  <si>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</si>
  <si>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</si>
  <si>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</si>
  <si>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</si>
  <si>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</si>
  <si>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</si>
  <si>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</si>
  <si>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</si>
  <si>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</si>
  <si>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</si>
  <si>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</si>
  <si>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</si>
  <si>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</si>
  <si>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</si>
  <si>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</si>
  <si>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</si>
  <si>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</si>
  <si>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</si>
  <si>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</si>
  <si>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</si>
  <si>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</si>
  <si>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</si>
  <si>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</si>
  <si>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</si>
  <si>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</si>
  <si>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</si>
  <si>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</si>
  <si>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</si>
  <si>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</si>
  <si>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</si>
  <si>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</si>
  <si>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</si>
  <si>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</si>
  <si>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</si>
  <si>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</si>
  <si>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</si>
  <si>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</si>
  <si>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</si>
  <si>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</si>
  <si>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</si>
  <si>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</si>
  <si>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</si>
  <si>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</si>
  <si>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</si>
  <si>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</si>
  <si>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</si>
  <si>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</si>
  <si>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</si>
  <si>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</si>
  <si>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</si>
  <si>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</si>
  <si>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</si>
  <si>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</si>
  <si>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</si>
  <si>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</si>
  <si>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</si>
  <si>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</si>
  <si>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</si>
  <si>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</si>
  <si>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</si>
  <si>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</si>
  <si>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</si>
  <si>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</si>
  <si>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</si>
  <si>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</si>
  <si>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</si>
  <si>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</si>
  <si>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</si>
  <si>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</si>
  <si>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</si>
  <si>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</si>
  <si>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</si>
  <si>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</si>
  <si>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</si>
  <si>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</si>
  <si>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</si>
  <si>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</si>
  <si>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</si>
  <si>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</si>
  <si>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</si>
  <si>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</si>
  <si>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</si>
  <si>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</si>
  <si>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</si>
  <si>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</si>
  <si>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</si>
  <si>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</si>
  <si>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</si>
  <si>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</si>
  <si>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</si>
  <si>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</si>
  <si>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</si>
  <si>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</si>
  <si>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</si>
  <si>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</si>
  <si>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</si>
  <si>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</si>
  <si>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</si>
  <si>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</si>
  <si>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</si>
  <si>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</si>
  <si>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</si>
  <si>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</si>
  <si>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</si>
  <si>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</si>
  <si>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</si>
  <si>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</si>
  <si>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</si>
  <si>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</si>
  <si>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</si>
  <si>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</si>
  <si>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</si>
  <si>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</si>
  <si>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</si>
  <si>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</si>
  <si>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</si>
  <si>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</si>
  <si>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</si>
  <si>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</si>
  <si>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</si>
  <si>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</si>
  <si>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</si>
  <si>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</si>
  <si>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</si>
  <si>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</si>
  <si>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</si>
  <si>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</si>
  <si>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</si>
  <si>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</si>
  <si>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</si>
  <si>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</si>
  <si>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</si>
  <si>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</si>
  <si>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</si>
  <si>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</si>
  <si>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</si>
  <si>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</si>
  <si>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</si>
  <si>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</si>
  <si>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</si>
  <si>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</si>
  <si>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</si>
  <si>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</si>
  <si>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</si>
  <si>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</si>
  <si>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</si>
  <si>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</si>
  <si>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</si>
  <si>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</si>
  <si>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</si>
  <si>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</si>
  <si>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</si>
  <si>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</si>
  <si>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</si>
  <si>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</si>
  <si>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</si>
  <si>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</si>
  <si>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</si>
  <si>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</si>
  <si>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</si>
  <si>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</si>
  <si>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</si>
  <si>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</si>
  <si>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</si>
  <si>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</si>
  <si>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</si>
  <si>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</si>
  <si>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</si>
  <si>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</si>
  <si>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</si>
  <si>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</si>
  <si>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</si>
  <si>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</si>
  <si>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</si>
  <si>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</si>
  <si>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</si>
  <si>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</si>
  <si>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</si>
  <si>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</si>
  <si>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</si>
  <si>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</si>
  <si>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</si>
  <si>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</si>
  <si>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</si>
  <si>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</si>
  <si>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</si>
  <si>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</si>
  <si>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</si>
  <si>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</si>
  <si>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</si>
  <si>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</si>
  <si>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</si>
  <si>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</si>
  <si>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</si>
  <si>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</si>
  <si>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</si>
  <si>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</si>
  <si>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</si>
  <si>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</si>
  <si>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</si>
  <si>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</si>
  <si>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</si>
  <si>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</si>
  <si>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</si>
  <si>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</si>
  <si>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</si>
  <si>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</si>
  <si>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</si>
  <si>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</si>
  <si>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</si>
  <si>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</si>
  <si>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</si>
  <si>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</si>
  <si>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</si>
  <si>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</si>
  <si>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</si>
  <si>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</si>
  <si>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</si>
  <si>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</si>
  <si>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</si>
  <si>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</si>
  <si>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</si>
  <si>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</si>
  <si>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</si>
  <si>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</si>
  <si>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</si>
  <si>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</si>
  <si>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</si>
  <si>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</si>
  <si>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</si>
  <si>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</si>
  <si>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</si>
  <si>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</si>
  <si>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</si>
  <si>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</si>
  <si>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</si>
  <si>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</si>
  <si>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</si>
  <si>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</si>
  <si>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</si>
  <si>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</si>
  <si>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</si>
  <si>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</si>
  <si>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</si>
  <si>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</si>
  <si>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</si>
  <si>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</si>
  <si>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</si>
  <si>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</si>
  <si>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</si>
  <si>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</si>
  <si>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</si>
  <si>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</si>
  <si>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</si>
  <si>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</si>
  <si>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</si>
  <si>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</si>
  <si>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</si>
  <si>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</si>
  <si>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</si>
  <si>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</si>
  <si>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</si>
  <si>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</si>
  <si>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</si>
  <si>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</si>
  <si>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</si>
  <si>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</si>
  <si>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</si>
  <si>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</si>
  <si>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</si>
  <si>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</si>
  <si>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</si>
  <si>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</si>
  <si>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</si>
  <si>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</si>
  <si>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</si>
  <si>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</si>
  <si>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</si>
  <si>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</si>
  <si>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</si>
  <si>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</si>
  <si>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</si>
  <si>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</si>
  <si>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</si>
  <si>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</si>
  <si>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</si>
  <si>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</si>
  <si>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</si>
  <si>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</si>
  <si>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</si>
  <si>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</si>
  <si>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</si>
  <si>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</si>
  <si>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</si>
  <si>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</si>
  <si>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</si>
  <si>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</si>
  <si>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</si>
  <si>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</si>
  <si>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</si>
  <si>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</si>
  <si>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</si>
  <si>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</si>
  <si>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</si>
  <si>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</si>
  <si>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</si>
  <si>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</si>
  <si>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</si>
  <si>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</si>
  <si>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</si>
  <si>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</si>
  <si>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</si>
  <si>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</si>
  <si>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</si>
  <si>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</si>
  <si>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</si>
  <si>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</si>
  <si>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</si>
  <si>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</si>
  <si>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</si>
  <si>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</si>
  <si>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</si>
  <si>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</si>
  <si>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</si>
  <si>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</si>
  <si>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</si>
  <si>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</si>
  <si>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</si>
  <si>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</si>
  <si>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</si>
  <si>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</si>
  <si>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</si>
  <si>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</si>
  <si>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</si>
  <si>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</si>
  <si>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</si>
  <si>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</si>
  <si>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</si>
  <si>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</si>
  <si>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</si>
  <si>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</si>
  <si>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</si>
  <si>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</si>
  <si>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</si>
  <si>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</si>
  <si>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</si>
  <si>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</si>
  <si>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</si>
  <si>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</si>
  <si>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</si>
  <si>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</si>
  <si>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</si>
  <si>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</si>
  <si>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</si>
  <si>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</si>
  <si>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</si>
  <si>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</si>
  <si>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</si>
  <si>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</si>
  <si>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</si>
  <si>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</si>
  <si>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</si>
  <si>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</si>
  <si>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</si>
  <si>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</si>
  <si>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</si>
  <si>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</si>
  <si>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</si>
  <si>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</si>
  <si>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</si>
  <si>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</si>
  <si>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</si>
  <si>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</si>
  <si>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</si>
  <si>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</si>
  <si>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</si>
  <si>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</si>
  <si>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</si>
  <si>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</si>
  <si>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</si>
  <si>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</si>
  <si>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</si>
  <si>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</si>
  <si>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</si>
  <si>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</si>
  <si>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</si>
  <si>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</si>
  <si>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</si>
  <si>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</si>
  <si>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</si>
  <si>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</si>
  <si>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</si>
  <si>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</si>
  <si>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</si>
  <si>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</si>
  <si>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</si>
  <si>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</si>
  <si>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</si>
  <si>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</si>
  <si>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</si>
  <si>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</si>
  <si>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</si>
  <si>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</si>
  <si>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</si>
  <si>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</si>
  <si>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</si>
  <si>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</si>
  <si>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</si>
  <si>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</si>
  <si>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</si>
  <si>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</si>
  <si>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</si>
  <si>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</si>
  <si>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</si>
  <si>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</si>
  <si>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</si>
  <si>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</si>
  <si>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</si>
  <si>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</si>
  <si>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</si>
  <si>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</si>
  <si>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</si>
  <si>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</si>
  <si>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</si>
  <si>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</si>
  <si>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</si>
  <si>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</si>
  <si>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</si>
  <si>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</si>
  <si>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</si>
  <si>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</si>
  <si>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</si>
  <si>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</si>
  <si>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</si>
  <si>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</si>
  <si>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</si>
  <si>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</si>
  <si>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</si>
  <si>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</si>
  <si>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</si>
  <si>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</si>
  <si>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</si>
  <si>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</si>
  <si>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</si>
  <si>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</si>
  <si>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</si>
  <si>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</si>
  <si>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</si>
  <si>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</si>
  <si>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</si>
  <si>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</si>
  <si>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</si>
  <si>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</si>
  <si>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</si>
  <si>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</si>
  <si>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</si>
  <si>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</si>
  <si>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</si>
  <si>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</si>
  <si>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</si>
  <si>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</si>
  <si>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</si>
  <si>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</si>
  <si>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</si>
  <si>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</si>
  <si>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</si>
  <si>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</si>
  <si>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</si>
  <si>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</si>
  <si>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</si>
  <si>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</si>
  <si>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</si>
  <si>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</si>
  <si>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</si>
  <si>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</si>
  <si>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</si>
  <si>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</si>
  <si>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</si>
  <si>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</si>
  <si>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</si>
  <si>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</si>
  <si>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</si>
  <si>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</si>
  <si>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</si>
  <si>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</si>
  <si>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</si>
  <si>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</si>
  <si>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</si>
  <si>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</si>
  <si>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</si>
  <si>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</si>
  <si>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</si>
  <si>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</si>
  <si>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</si>
  <si>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</si>
  <si>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</si>
  <si>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</si>
  <si>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</si>
  <si>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</si>
  <si>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</si>
  <si>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</si>
  <si>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</si>
  <si>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</si>
  <si>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</si>
  <si>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</si>
  <si>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</si>
  <si>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</si>
  <si>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</si>
  <si>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</si>
  <si>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</si>
  <si>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</si>
  <si>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</si>
  <si>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</si>
  <si>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</si>
  <si>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</si>
  <si>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</si>
  <si>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</si>
  <si>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</si>
  <si>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</si>
  <si>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</si>
  <si>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</si>
  <si>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</si>
  <si>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</si>
  <si>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</si>
  <si>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</si>
  <si>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</si>
  <si>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</si>
  <si>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</si>
  <si>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</si>
  <si>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</si>
  <si>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</si>
  <si>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</si>
  <si>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</si>
  <si>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</si>
  <si>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</si>
  <si>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</si>
  <si>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</si>
  <si>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</si>
  <si>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</si>
  <si>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</si>
  <si>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</si>
  <si>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</si>
  <si>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</si>
  <si>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</si>
  <si>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</si>
  <si>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</si>
  <si>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</si>
  <si>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</si>
  <si>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</si>
  <si>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</si>
  <si>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</si>
  <si>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</si>
  <si>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</si>
  <si>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</si>
  <si>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</si>
  <si>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</si>
  <si>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</si>
  <si>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</si>
  <si>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</si>
  <si>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</si>
  <si>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</si>
  <si>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</si>
  <si>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</si>
  <si>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</si>
  <si>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</si>
  <si>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</si>
  <si>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</si>
  <si>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</si>
  <si>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</si>
  <si>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</si>
  <si>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</si>
  <si>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</si>
  <si>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</si>
  <si>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</si>
  <si>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</si>
  <si>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</si>
  <si>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</si>
  <si>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</si>
  <si>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</si>
  <si>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</si>
  <si>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</si>
  <si>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</si>
  <si>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</si>
  <si>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</si>
  <si>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</si>
  <si>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</si>
  <si>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</si>
  <si>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</si>
  <si>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</si>
  <si>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</si>
  <si>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</si>
  <si>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</si>
  <si>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</si>
  <si>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</si>
  <si>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</si>
  <si>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</si>
  <si>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</si>
  <si>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</si>
  <si>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</si>
  <si>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</si>
  <si>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</si>
  <si>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</si>
  <si>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</si>
  <si>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</si>
  <si>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</si>
  <si>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</si>
  <si>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</si>
  <si>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</si>
  <si>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</si>
  <si>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</si>
  <si>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</si>
  <si>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</si>
  <si>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</si>
  <si>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</si>
  <si>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</si>
  <si>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</si>
  <si>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</si>
  <si>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</si>
  <si>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</si>
  <si>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</si>
  <si>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</si>
  <si>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</si>
  <si>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</si>
  <si>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</si>
  <si>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</si>
  <si>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</si>
  <si>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</si>
  <si>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</si>
  <si>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</si>
  <si>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</si>
  <si>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</si>
  <si>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</si>
  <si>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</si>
  <si>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</si>
  <si>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</si>
  <si>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</si>
  <si>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</si>
  <si>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</si>
  <si>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</si>
  <si>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</si>
  <si>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</si>
  <si>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</si>
  <si>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</si>
  <si>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</si>
  <si>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</si>
  <si>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</si>
  <si>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</si>
  <si>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</si>
  <si>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</si>
  <si>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</si>
  <si>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</si>
  <si>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</si>
  <si>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</si>
  <si>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</si>
  <si>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</si>
  <si>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</si>
  <si>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</si>
  <si>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</si>
  <si>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</si>
  <si>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</si>
  <si>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</si>
  <si>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</si>
  <si>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</si>
  <si>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</si>
  <si>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</si>
  <si>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</si>
  <si>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</si>
  <si>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</si>
  <si>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</si>
  <si>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</si>
  <si>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</si>
  <si>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</si>
  <si>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</si>
  <si>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</si>
  <si>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</si>
  <si>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</si>
  <si>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</si>
  <si>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</si>
  <si>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</si>
  <si>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</si>
  <si>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</si>
  <si>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</si>
  <si>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</si>
  <si>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</si>
  <si>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</si>
  <si>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</si>
  <si>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</si>
  <si>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</si>
  <si>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</si>
  <si>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</si>
  <si>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</si>
  <si>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</si>
  <si>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</si>
  <si>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</si>
  <si>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</si>
  <si>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</si>
  <si>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</si>
  <si>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</si>
  <si>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</si>
  <si>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</si>
  <si>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</si>
  <si>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</si>
  <si>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</si>
  <si>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</si>
  <si>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</si>
  <si>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</si>
  <si>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</si>
  <si>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</si>
  <si>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</si>
  <si>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</si>
  <si>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</si>
  <si>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</si>
  <si>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</si>
  <si>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</si>
  <si>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</si>
  <si>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</si>
  <si>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</si>
  <si>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</si>
  <si>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</si>
  <si>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</si>
  <si>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</si>
  <si>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</si>
  <si>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</si>
  <si>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</si>
  <si>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</si>
  <si>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</si>
  <si>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</si>
  <si>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</si>
  <si>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</si>
  <si>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</si>
  <si>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</si>
  <si>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</si>
  <si>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</si>
  <si>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</si>
  <si>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</si>
  <si>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</si>
  <si>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</si>
  <si>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</si>
  <si>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</si>
  <si>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</si>
  <si>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</si>
  <si>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</si>
  <si>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</si>
  <si>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</si>
  <si>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</si>
  <si>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</si>
  <si>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</si>
  <si>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</si>
  <si>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</si>
  <si>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</si>
  <si>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</si>
  <si>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</si>
  <si>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</si>
  <si>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</si>
  <si>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</si>
  <si>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</si>
  <si>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</si>
  <si>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</si>
  <si>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</si>
  <si>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</si>
  <si>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</si>
  <si>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</si>
  <si>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</si>
  <si>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</si>
  <si>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</si>
  <si>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</si>
  <si>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</si>
  <si>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</si>
  <si>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</si>
  <si>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</si>
  <si>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</si>
  <si>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</si>
  <si>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</si>
  <si>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</si>
  <si>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</si>
  <si>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</si>
  <si>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</si>
  <si>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</si>
  <si>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</si>
  <si>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</si>
  <si>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</si>
  <si>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</si>
  <si>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</si>
  <si>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</si>
  <si>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</si>
  <si>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</si>
  <si>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</si>
  <si>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</si>
  <si>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</si>
  <si>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</si>
  <si>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</si>
  <si>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</si>
  <si>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</si>
  <si>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</si>
  <si>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</si>
  <si>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</si>
  <si>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</si>
  <si>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</si>
  <si>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</si>
  <si>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</si>
  <si>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</si>
  <si>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</si>
  <si>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</si>
  <si>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</si>
  <si>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</si>
  <si>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</si>
  <si>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</si>
  <si>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</si>
  <si>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</si>
  <si>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</si>
  <si>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</si>
  <si>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</si>
  <si>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</si>
  <si>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</si>
  <si>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</si>
  <si>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</si>
  <si>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</si>
  <si>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</si>
  <si>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</si>
  <si>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</si>
  <si>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</si>
  <si>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</si>
  <si>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</si>
  <si>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</si>
  <si>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</si>
  <si>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</si>
  <si>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</si>
  <si>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</si>
  <si>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</si>
  <si>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</si>
  <si>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</si>
  <si>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</si>
  <si>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</si>
  <si>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</si>
  <si>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</si>
  <si>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</si>
  <si>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</si>
  <si>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</si>
  <si>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</si>
  <si>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</si>
  <si>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</si>
  <si>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</si>
  <si>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</si>
  <si>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</si>
  <si>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</si>
  <si>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</si>
  <si>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</si>
  <si>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</si>
  <si>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</si>
  <si>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</si>
  <si>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</si>
  <si>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</si>
  <si>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</si>
  <si>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</si>
  <si>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</si>
  <si>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</si>
  <si>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</si>
  <si>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</si>
  <si>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</si>
  <si>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</si>
  <si>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</si>
  <si>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</si>
  <si>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</si>
  <si>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</si>
  <si>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</si>
  <si>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</si>
  <si>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</si>
  <si>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</si>
  <si>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</si>
  <si>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</si>
  <si>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</si>
  <si>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</si>
  <si>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</si>
  <si>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</si>
  <si>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</si>
  <si>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</si>
  <si>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</si>
  <si>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</si>
  <si>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</si>
  <si>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</si>
  <si>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</si>
  <si>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</si>
  <si>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</si>
  <si>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</si>
  <si>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</si>
  <si>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</si>
  <si>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</si>
  <si>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</si>
  <si>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</si>
  <si>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</si>
  <si>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</si>
  <si>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</si>
  <si>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</si>
  <si>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</si>
  <si>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</si>
  <si>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</si>
  <si>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</si>
  <si>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</si>
  <si>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</si>
  <si>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</si>
  <si>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</si>
  <si>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</si>
  <si>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</si>
  <si>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</si>
  <si>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</si>
  <si>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</si>
  <si>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</si>
  <si>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</si>
  <si>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</si>
  <si>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</si>
  <si>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</si>
  <si>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</si>
  <si>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</si>
  <si>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</si>
  <si>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</si>
  <si>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</si>
  <si>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</si>
  <si>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</si>
  <si>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</si>
  <si>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</si>
  <si>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</si>
  <si>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</si>
  <si>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</si>
  <si>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</si>
  <si>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</si>
  <si>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</si>
  <si>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</si>
  <si>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</si>
  <si>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</si>
  <si>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</si>
  <si>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</si>
  <si>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</si>
  <si>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</si>
  <si>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</si>
  <si>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</si>
  <si>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</si>
  <si>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</si>
  <si>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</si>
  <si>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</si>
  <si>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</si>
  <si>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</si>
  <si>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</si>
  <si>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</si>
  <si>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</si>
  <si>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</si>
  <si>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</si>
  <si>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</si>
  <si>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</si>
  <si>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</si>
  <si>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</si>
  <si>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</si>
  <si>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</si>
  <si>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</si>
  <si>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</si>
  <si>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</si>
  <si>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</si>
  <si>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</si>
  <si>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</si>
  <si>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</si>
  <si>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</si>
  <si>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</si>
  <si>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</si>
  <si>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</si>
  <si>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</si>
  <si>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</si>
  <si>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</si>
  <si>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</si>
  <si>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</si>
  <si>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</si>
  <si>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</si>
  <si>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</si>
  <si>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</si>
  <si>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</si>
  <si>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</si>
  <si>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</si>
  <si>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</si>
  <si>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</si>
  <si>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</si>
  <si>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</si>
  <si>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</si>
  <si>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</si>
  <si>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</si>
  <si>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</si>
  <si>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</si>
  <si>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</si>
  <si>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</si>
  <si>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</si>
  <si>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</si>
  <si>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</si>
  <si>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</si>
  <si>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</si>
  <si>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</si>
  <si>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</si>
  <si>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</si>
  <si>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</si>
  <si>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</si>
  <si>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</si>
  <si>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</si>
  <si>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</si>
  <si>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</si>
  <si>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</si>
  <si>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</si>
  <si>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</si>
  <si>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</si>
  <si>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</si>
  <si>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</si>
  <si>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</si>
  <si>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</si>
  <si>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</si>
  <si>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</si>
  <si>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</si>
  <si>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</si>
  <si>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</si>
  <si>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</si>
  <si>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</si>
  <si>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</si>
  <si>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</si>
  <si>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</si>
  <si>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</si>
  <si>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</si>
  <si>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</si>
  <si>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</si>
  <si>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</si>
  <si>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</si>
  <si>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</si>
  <si>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</si>
  <si>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</si>
  <si>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</si>
  <si>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</si>
  <si>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</si>
  <si>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</si>
  <si>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</si>
  <si>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</si>
  <si>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</si>
  <si>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</si>
  <si>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</si>
  <si>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</si>
  <si>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</si>
  <si>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</si>
  <si>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</si>
  <si>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</si>
  <si>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</si>
  <si>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</si>
  <si>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</si>
  <si>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</si>
  <si>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</si>
  <si>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</si>
  <si>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</si>
  <si>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</si>
  <si>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</si>
  <si>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</si>
  <si>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</si>
  <si>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</si>
  <si>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</si>
  <si>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</si>
  <si>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</si>
  <si>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</si>
  <si>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</si>
  <si>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</si>
  <si>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</si>
  <si>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</si>
  <si>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</si>
  <si>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</si>
  <si>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</si>
  <si>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</si>
  <si>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</si>
  <si>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</si>
  <si>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</si>
  <si>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</si>
  <si>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</si>
  <si>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</si>
  <si>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</si>
  <si>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</si>
  <si>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</si>
  <si>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</si>
  <si>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</si>
  <si>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</si>
  <si>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</si>
  <si>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</si>
  <si>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</si>
  <si>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</si>
  <si>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</si>
  <si>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</si>
  <si>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</si>
  <si>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</si>
  <si>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</si>
  <si>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</si>
  <si>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</si>
  <si>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</si>
  <si>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</si>
  <si>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</si>
  <si>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</si>
  <si>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</si>
  <si>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</si>
  <si>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</si>
  <si>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</si>
  <si>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</si>
  <si>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</si>
  <si>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</si>
  <si>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</si>
  <si>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</si>
  <si>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</si>
  <si>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</si>
  <si>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</si>
  <si>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</si>
  <si>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</si>
  <si>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</si>
  <si>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</si>
  <si>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</si>
  <si>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</si>
  <si>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</si>
  <si>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</si>
  <si>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</si>
  <si>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</si>
  <si>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</si>
  <si>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</si>
  <si>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</si>
  <si>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</si>
  <si>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</si>
  <si>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</si>
  <si>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</si>
  <si>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</si>
  <si>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</si>
  <si>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</si>
  <si>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</si>
  <si>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</si>
  <si>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</si>
  <si>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</si>
  <si>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</si>
  <si>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</si>
  <si>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</si>
  <si>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</si>
  <si>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</si>
  <si>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</si>
  <si>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</si>
  <si>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</si>
  <si>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</si>
  <si>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</si>
  <si>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</si>
  <si>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</si>
  <si>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</si>
  <si>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</si>
  <si>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</si>
  <si>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</si>
  <si>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</si>
  <si>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</si>
  <si>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</si>
  <si>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</si>
  <si>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</si>
  <si>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</si>
  <si>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</si>
  <si>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</si>
  <si>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</si>
  <si>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</si>
  <si>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</si>
  <si>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</si>
  <si>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</si>
  <si>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</si>
  <si>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</si>
  <si>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</si>
  <si>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</si>
  <si>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</si>
  <si>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</si>
  <si>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</si>
  <si>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</si>
  <si>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</si>
  <si>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</si>
  <si>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</si>
  <si>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</si>
  <si>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</si>
  <si>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</si>
  <si>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</si>
  <si>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</si>
  <si>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</si>
  <si>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</si>
  <si>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</si>
  <si>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</si>
  <si>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</si>
  <si>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</si>
  <si>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</si>
  <si>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</si>
  <si>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</si>
  <si>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</si>
  <si>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</si>
  <si>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</si>
  <si>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</si>
  <si>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</si>
  <si>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</si>
  <si>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</si>
  <si>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</si>
  <si>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</si>
  <si>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</si>
  <si>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</si>
  <si>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</si>
  <si>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</si>
  <si>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</si>
  <si>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</si>
  <si>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</si>
  <si>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</si>
  <si>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</si>
  <si>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</si>
  <si>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</si>
  <si>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</si>
  <si>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</si>
  <si>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</si>
  <si>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</si>
  <si>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</si>
  <si>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</si>
  <si>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</si>
  <si>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</si>
  <si>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</si>
  <si>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</si>
  <si>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</si>
  <si>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</si>
  <si>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</si>
  <si>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</si>
  <si>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</si>
  <si>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</si>
  <si>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</si>
  <si>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</si>
  <si>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</si>
  <si>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</si>
  <si>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</si>
  <si>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</si>
  <si>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</si>
  <si>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</si>
  <si>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</si>
  <si>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</si>
  <si>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</si>
  <si>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</si>
  <si>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</si>
  <si>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</si>
  <si>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</si>
  <si>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</si>
  <si>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</si>
  <si>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</si>
  <si>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</si>
  <si>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</si>
  <si>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</si>
  <si>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</si>
  <si>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</si>
  <si>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</si>
  <si>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</si>
  <si>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</si>
  <si>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</si>
  <si>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</si>
  <si>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</si>
  <si>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</si>
  <si>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</si>
  <si>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</si>
  <si>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</si>
  <si>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</si>
  <si>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</si>
  <si>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</si>
  <si>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</si>
  <si>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</si>
  <si>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</si>
  <si>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</si>
  <si>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</si>
  <si>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</si>
  <si>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</si>
  <si>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</si>
  <si>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</si>
  <si>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</si>
  <si>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</si>
  <si>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</si>
  <si>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</si>
  <si>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</si>
  <si>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</si>
  <si>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</si>
  <si>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</si>
  <si>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</si>
  <si>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</si>
  <si>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</si>
  <si>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</si>
  <si>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</si>
  <si>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</si>
  <si>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</si>
  <si>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</si>
  <si>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</si>
  <si>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</si>
  <si>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</si>
  <si>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</si>
  <si>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</si>
  <si>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</si>
  <si>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</si>
  <si>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</si>
  <si>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</si>
  <si>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</si>
  <si>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</si>
  <si>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</si>
  <si>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</si>
  <si>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</si>
  <si>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</si>
  <si>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</si>
  <si>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</si>
  <si>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</si>
  <si>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</si>
  <si>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</si>
  <si>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</si>
  <si>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</si>
  <si>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</si>
  <si>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</si>
  <si>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</si>
  <si>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</si>
  <si>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</si>
  <si>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</si>
  <si>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</si>
  <si>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</si>
  <si>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</si>
  <si>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</si>
  <si>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</si>
  <si>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</si>
  <si>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</si>
  <si>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</si>
  <si>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</si>
  <si>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</si>
  <si>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</si>
  <si>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</si>
  <si>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</si>
  <si>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</si>
  <si>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</si>
  <si>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</si>
  <si>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</si>
  <si>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</si>
  <si>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</si>
  <si>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</si>
  <si>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</si>
  <si>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</si>
  <si>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</si>
  <si>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</si>
  <si>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</si>
  <si>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</si>
  <si>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</si>
  <si>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</si>
  <si>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</si>
  <si>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</si>
  <si>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</si>
  <si>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</si>
  <si>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</si>
  <si>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</si>
  <si>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</si>
  <si>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</si>
  <si>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</si>
  <si>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</si>
  <si>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</si>
  <si>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</si>
  <si>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</si>
  <si>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</si>
  <si>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</si>
  <si>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</si>
  <si>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</si>
  <si>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</si>
  <si>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</si>
  <si>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</si>
  <si>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</si>
  <si>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</si>
  <si>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</si>
  <si>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</si>
  <si>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</si>
  <si>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</si>
  <si>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</si>
  <si>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</si>
  <si>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</si>
  <si>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</si>
  <si>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</si>
  <si>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</si>
  <si>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</si>
  <si>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</si>
  <si>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</si>
  <si>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</si>
  <si>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</si>
  <si>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</si>
  <si>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</si>
  <si>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</si>
  <si>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</si>
  <si>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</si>
  <si>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</si>
  <si>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</si>
  <si>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</si>
  <si>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</si>
  <si>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</si>
  <si>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</si>
  <si>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</si>
  <si>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</si>
  <si>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</si>
  <si>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</si>
  <si>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</si>
  <si>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</si>
  <si>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</si>
  <si>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</si>
  <si>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</si>
  <si>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</si>
  <si>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</si>
  <si>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</si>
  <si>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</si>
  <si>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</si>
  <si>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</si>
  <si>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</si>
  <si>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</si>
  <si>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</si>
  <si>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</si>
  <si>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</si>
  <si>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</si>
  <si>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</si>
  <si>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</si>
  <si>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</si>
  <si>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</si>
  <si>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</si>
  <si>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</si>
  <si>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</si>
  <si>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</si>
  <si>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</si>
  <si>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</si>
  <si>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</si>
  <si>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</si>
  <si>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</si>
  <si>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</si>
  <si>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</si>
  <si>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</si>
  <si>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</si>
  <si>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</si>
  <si>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</si>
  <si>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</si>
  <si>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</si>
  <si>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</si>
  <si>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</si>
  <si>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</si>
  <si>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</si>
  <si>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</si>
  <si>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</si>
  <si>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</si>
  <si>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</si>
  <si>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</si>
  <si>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</si>
  <si>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</si>
  <si>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</si>
  <si>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</si>
  <si>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</si>
  <si>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</si>
  <si>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</si>
  <si>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</si>
  <si>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</si>
  <si>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</si>
  <si>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</si>
  <si>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</si>
  <si>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</si>
  <si>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</si>
  <si>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</si>
  <si>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</si>
  <si>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</si>
  <si>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</si>
  <si>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</si>
  <si>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</si>
  <si>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</si>
  <si>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</si>
  <si>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</si>
  <si>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</si>
  <si>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</si>
  <si>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</si>
  <si>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</si>
  <si>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</si>
  <si>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</si>
  <si>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</si>
  <si>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</si>
  <si>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</si>
  <si>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</si>
  <si>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</si>
  <si>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</si>
  <si>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</si>
  <si>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</si>
  <si>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</si>
  <si>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</si>
  <si>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</si>
  <si>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</si>
  <si>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</si>
  <si>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</si>
  <si>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</si>
  <si>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</si>
  <si>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</si>
  <si>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</si>
  <si>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</si>
  <si>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</si>
  <si>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</si>
  <si>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</si>
  <si>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</si>
  <si>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</si>
  <si>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</si>
  <si>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</si>
  <si>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</si>
  <si>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</si>
  <si>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</si>
  <si>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</si>
  <si>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</si>
  <si>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</si>
  <si>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</si>
  <si>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</si>
  <si>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</si>
  <si>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</si>
  <si>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</si>
  <si>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</si>
  <si>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</si>
  <si>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</si>
  <si>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</si>
  <si>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</si>
  <si>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</si>
  <si>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</si>
  <si>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</si>
  <si>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</si>
  <si>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</si>
  <si>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</si>
  <si>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</si>
  <si>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</si>
  <si>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</si>
  <si>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</si>
  <si>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</si>
  <si>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</si>
  <si>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</si>
  <si>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</si>
  <si>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</si>
  <si>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</si>
  <si>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</si>
  <si>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</si>
  <si>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</si>
  <si>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</si>
  <si>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</si>
  <si>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</si>
  <si>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</si>
  <si>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</si>
  <si>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</si>
  <si>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</si>
  <si>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</si>
  <si>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</si>
  <si>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</si>
  <si>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</si>
  <si>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</si>
  <si>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</si>
  <si>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</si>
  <si>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</si>
  <si>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</si>
  <si>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</si>
  <si>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</si>
  <si>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</si>
  <si>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</si>
  <si>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</si>
  <si>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</si>
  <si>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</si>
  <si>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</si>
  <si>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</si>
  <si>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</si>
  <si>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</si>
  <si>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</si>
  <si>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</si>
  <si>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</si>
  <si>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</si>
  <si>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</si>
  <si>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</si>
  <si>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</si>
  <si>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</si>
  <si>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</si>
  <si>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</si>
  <si>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</si>
  <si>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</si>
  <si>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</si>
  <si>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</si>
  <si>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</si>
  <si>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</si>
  <si>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</si>
  <si>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</si>
  <si>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</si>
  <si>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</si>
  <si>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</si>
  <si>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</si>
  <si>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</si>
  <si>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</si>
  <si>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</si>
  <si>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</si>
  <si>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</si>
  <si>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</si>
  <si>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</si>
  <si>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</si>
  <si>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</si>
  <si>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</si>
  <si>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</si>
  <si>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</si>
  <si>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</si>
  <si>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</si>
  <si>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</si>
  <si>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</si>
  <si>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</si>
  <si>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</si>
  <si>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</si>
  <si>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</si>
  <si>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</si>
  <si>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</si>
  <si>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</si>
  <si>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</si>
  <si>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</si>
  <si>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</si>
  <si>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</si>
  <si>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</si>
  <si>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</si>
  <si>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</si>
  <si>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</si>
  <si>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</si>
  <si>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</si>
  <si>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</si>
  <si>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</si>
  <si>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</si>
  <si>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</si>
  <si>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</si>
  <si>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</si>
  <si>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</si>
  <si>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</si>
  <si>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</si>
  <si>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</si>
  <si>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</si>
  <si>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</si>
  <si>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</si>
  <si>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</si>
  <si>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</si>
  <si>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</si>
  <si>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</si>
  <si>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</si>
  <si>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</si>
  <si>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</si>
  <si>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</si>
  <si>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</si>
  <si>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</si>
  <si>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</si>
  <si>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</si>
  <si>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</si>
  <si>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</si>
  <si>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</si>
  <si>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</si>
  <si>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</si>
  <si>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</si>
  <si>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</si>
  <si>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</si>
  <si>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</si>
  <si>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</si>
  <si>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</si>
  <si>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</si>
  <si>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</si>
  <si>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</si>
  <si>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</si>
  <si>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</si>
  <si>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</si>
  <si>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</si>
  <si>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</si>
  <si>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</si>
  <si>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</si>
  <si>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</si>
  <si>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</si>
  <si>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</si>
  <si>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</si>
  <si>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</si>
  <si>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</si>
  <si>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</si>
  <si>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</si>
  <si>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</si>
  <si>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</si>
  <si>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</si>
  <si>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</si>
  <si>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</si>
  <si>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</si>
  <si>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</si>
  <si>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</si>
  <si>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</si>
  <si>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</si>
  <si>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</si>
  <si>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</si>
  <si>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</si>
  <si>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</si>
  <si>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</si>
  <si>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</si>
  <si>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</si>
  <si>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</si>
  <si>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</si>
  <si>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</si>
  <si>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</si>
  <si>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</si>
  <si>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</si>
  <si>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</si>
  <si>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</si>
  <si>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</si>
  <si>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</si>
  <si>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</si>
  <si>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</si>
  <si>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</si>
  <si>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</si>
  <si>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</si>
  <si>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</si>
  <si>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</si>
  <si>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</si>
  <si>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</si>
  <si>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</si>
  <si>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</si>
  <si>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</si>
  <si>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</si>
  <si>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</si>
  <si>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</si>
  <si>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</si>
  <si>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</si>
  <si>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</si>
  <si>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</si>
  <si>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</si>
  <si>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</si>
  <si>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</si>
  <si>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</si>
  <si>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</si>
  <si>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</si>
  <si>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</si>
  <si>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</si>
  <si>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</si>
  <si>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</si>
  <si>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</si>
  <si>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</si>
  <si>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</si>
  <si>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</si>
  <si>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</si>
  <si>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</si>
  <si>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</si>
  <si>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</si>
  <si>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</si>
  <si>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</si>
  <si>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</si>
  <si>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</si>
  <si>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</si>
  <si>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</si>
  <si>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</si>
  <si>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</si>
  <si>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</si>
  <si>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</si>
  <si>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</si>
  <si>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</si>
  <si>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</si>
  <si>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</si>
  <si>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</si>
  <si>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</si>
  <si>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</si>
  <si>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</si>
  <si>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</si>
  <si>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</si>
  <si>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</si>
  <si>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</si>
  <si>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</si>
  <si>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</si>
  <si>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</si>
  <si>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</si>
  <si>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</si>
  <si>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</si>
  <si>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</si>
  <si>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</si>
  <si>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</si>
  <si>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</si>
  <si>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</si>
  <si>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</si>
  <si>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</si>
  <si>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</si>
  <si>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</si>
  <si>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</si>
  <si>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</si>
  <si>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</si>
  <si>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</si>
  <si>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</si>
  <si>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</si>
  <si>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</si>
  <si>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</si>
  <si>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</si>
  <si>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</si>
  <si>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</si>
  <si>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</si>
  <si>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</si>
  <si>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</si>
  <si>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</si>
  <si>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</si>
  <si>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</si>
  <si>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</si>
  <si>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</si>
  <si>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</si>
  <si>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</si>
  <si>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</si>
  <si>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</si>
  <si>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</si>
  <si>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</si>
  <si>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</si>
  <si>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</si>
  <si>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</si>
  <si>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</si>
  <si>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</si>
  <si>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</si>
  <si>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</si>
  <si>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</si>
  <si>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</si>
  <si>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</si>
  <si>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</si>
  <si>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</si>
  <si>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</si>
  <si>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</si>
  <si>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</si>
  <si>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</si>
  <si>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</si>
  <si>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</si>
  <si>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</si>
  <si>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</si>
  <si>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</si>
  <si>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</si>
  <si>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</si>
  <si>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</si>
  <si>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</si>
  <si>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</si>
  <si>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</si>
  <si>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</si>
  <si>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</si>
  <si>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</si>
  <si>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</si>
  <si>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</si>
  <si>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</si>
  <si>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</si>
  <si>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</si>
  <si>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</si>
  <si>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</si>
  <si>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</si>
  <si>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</si>
  <si>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</si>
  <si>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</si>
  <si>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</si>
  <si>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</si>
  <si>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</si>
  <si>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</si>
  <si>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</si>
  <si>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</si>
  <si>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</si>
  <si>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</si>
  <si>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</si>
  <si>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</si>
  <si>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</si>
  <si>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</si>
  <si>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</si>
  <si>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</si>
  <si>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</si>
  <si>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</si>
  <si>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</si>
  <si>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</si>
  <si>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</si>
  <si>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</si>
  <si>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</si>
  <si>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</si>
  <si>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</si>
  <si>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</si>
  <si>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</si>
  <si>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</si>
  <si>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</si>
  <si>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</si>
  <si>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</si>
  <si>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</si>
  <si>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</si>
  <si>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</si>
  <si>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</si>
  <si>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</si>
  <si>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</si>
  <si>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</si>
  <si>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</si>
  <si>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</si>
  <si>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</si>
  <si>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</si>
  <si>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</si>
  <si>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</si>
  <si>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</si>
  <si>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</si>
  <si>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</si>
  <si>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</si>
  <si>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</si>
  <si>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</si>
  <si>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</si>
  <si>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</si>
  <si>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</si>
  <si>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</si>
  <si>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</si>
  <si>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</si>
  <si>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</si>
  <si>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</si>
  <si>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</si>
  <si>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</si>
  <si>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</si>
  <si>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</si>
  <si>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</si>
  <si>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</si>
  <si>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</si>
  <si>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</si>
  <si>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</si>
  <si>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</si>
  <si>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</si>
  <si>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</si>
  <si>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</si>
  <si>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</si>
  <si>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</si>
  <si>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</si>
  <si>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</si>
  <si>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</si>
  <si>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</si>
  <si>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</si>
  <si>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</si>
  <si>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</si>
  <si>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</si>
  <si>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</si>
  <si>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</si>
  <si>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</si>
  <si>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</si>
  <si>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</si>
  <si>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</si>
  <si>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</si>
  <si>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</si>
  <si>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</si>
  <si>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</si>
  <si>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</si>
  <si>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</si>
  <si>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</si>
  <si>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</si>
  <si>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</si>
  <si>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</si>
  <si>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</si>
  <si>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</si>
  <si>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</si>
  <si>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</si>
  <si>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</si>
  <si>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</si>
  <si>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</si>
  <si>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</si>
  <si>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</si>
  <si>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</si>
  <si>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</si>
  <si>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</si>
  <si>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</si>
  <si>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</si>
  <si>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</si>
  <si>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</si>
  <si>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</si>
  <si>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</si>
  <si>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</si>
  <si>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</si>
  <si>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</si>
  <si>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</si>
  <si>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</si>
  <si>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</si>
  <si>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</si>
  <si>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</si>
  <si>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</si>
  <si>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</si>
  <si>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</si>
  <si>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</si>
  <si>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</si>
  <si>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</si>
  <si>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</si>
  <si>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</si>
  <si>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</si>
  <si>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</si>
  <si>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</si>
  <si>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</si>
  <si>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</si>
  <si>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</si>
  <si>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</si>
  <si>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</si>
  <si>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</si>
  <si>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</si>
  <si>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</si>
  <si>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</si>
  <si>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</si>
  <si>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</si>
  <si>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</si>
  <si>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</si>
  <si>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</si>
  <si>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</si>
  <si>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</si>
  <si>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</si>
  <si>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</si>
  <si>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</si>
  <si>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</si>
  <si>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</si>
  <si>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</si>
  <si>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</si>
  <si>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</si>
  <si>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</si>
  <si>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</si>
  <si>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</si>
  <si>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</si>
  <si>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</si>
  <si>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</si>
  <si>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</si>
  <si>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</si>
  <si>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</si>
  <si>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</si>
  <si>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</si>
  <si>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</si>
  <si>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</si>
  <si>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</si>
  <si>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</si>
  <si>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</si>
  <si>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</si>
  <si>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</si>
  <si>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</si>
  <si>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</si>
  <si>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</si>
  <si>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</si>
  <si>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</si>
  <si>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</si>
  <si>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</si>
  <si>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</si>
  <si>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</si>
  <si>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</si>
  <si>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</si>
  <si>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</si>
  <si>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</si>
  <si>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</si>
  <si>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</si>
  <si>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</si>
  <si>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</si>
  <si>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</si>
  <si>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</si>
  <si>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</si>
  <si>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</si>
  <si>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</si>
  <si>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</si>
  <si>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</si>
  <si>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</si>
  <si>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</si>
  <si>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</si>
  <si>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</si>
  <si>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</si>
  <si>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</si>
  <si>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</si>
  <si>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</si>
  <si>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</si>
  <si>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</si>
  <si>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</si>
  <si>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</si>
  <si>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</si>
  <si>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</si>
  <si>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</si>
  <si>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</si>
  <si>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</si>
  <si>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</si>
  <si>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</si>
  <si>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</si>
  <si>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</si>
  <si>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</si>
  <si>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</si>
  <si>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</si>
  <si>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</si>
  <si>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</si>
  <si>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</si>
  <si>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</si>
  <si>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</si>
  <si>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</si>
  <si>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</si>
  <si>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</si>
  <si>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</si>
  <si>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</si>
  <si>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</si>
  <si>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</si>
  <si>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</si>
  <si>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</si>
  <si>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</si>
  <si>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</si>
  <si>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</si>
  <si>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</si>
  <si>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</si>
  <si>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</si>
  <si>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</si>
  <si>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</si>
  <si>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</si>
  <si>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</si>
  <si>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</si>
  <si>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</si>
  <si>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</si>
  <si>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</si>
  <si>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</si>
  <si>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</si>
  <si>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</si>
  <si>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</si>
  <si>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</si>
  <si>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</si>
  <si>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</si>
  <si>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</si>
  <si>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</si>
  <si>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</si>
  <si>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</si>
  <si>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</si>
  <si>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</si>
  <si>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</si>
  <si>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</si>
  <si>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</si>
  <si>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</si>
  <si>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</si>
  <si>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</si>
  <si>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</si>
  <si>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</si>
  <si>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</si>
  <si>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</si>
  <si>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</si>
  <si>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</si>
  <si>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</si>
  <si>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</si>
  <si>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</si>
  <si>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</si>
  <si>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</si>
  <si>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</si>
  <si>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</si>
  <si>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</si>
  <si>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</si>
  <si>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</si>
  <si>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</si>
  <si>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</si>
  <si>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</si>
  <si>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</si>
  <si>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</si>
  <si>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</si>
  <si>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</si>
  <si>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</si>
  <si>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</si>
  <si>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</si>
  <si>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</si>
  <si>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</si>
  <si>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</si>
  <si>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</si>
  <si>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</si>
  <si>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</si>
  <si>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</si>
  <si>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</si>
  <si>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</si>
  <si>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</si>
  <si>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</si>
  <si>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</si>
  <si>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</si>
  <si>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</si>
  <si>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</si>
  <si>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</si>
  <si>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</si>
  <si>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</si>
  <si>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</si>
  <si>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</si>
  <si>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</si>
  <si>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</si>
  <si>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</si>
  <si>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</si>
  <si>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</si>
  <si>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</si>
  <si>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</si>
  <si>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</si>
  <si>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</si>
  <si>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</si>
  <si>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</si>
  <si>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</si>
  <si>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</si>
  <si>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</si>
  <si>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</si>
  <si>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</si>
  <si>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</si>
  <si>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</si>
  <si>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</si>
  <si>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</si>
  <si>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</si>
  <si>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</si>
  <si>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</si>
  <si>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</si>
  <si>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</si>
  <si>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</si>
  <si>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</si>
  <si>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</si>
  <si>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</si>
  <si>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</si>
  <si>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</si>
  <si>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</si>
  <si>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</si>
  <si>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</si>
  <si>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</si>
  <si>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</si>
  <si>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</si>
  <si>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</si>
  <si>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</si>
  <si>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</si>
  <si>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</si>
  <si>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</si>
  <si>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</si>
  <si>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</si>
  <si>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</si>
  <si>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</si>
  <si>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</si>
  <si>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</si>
  <si>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</si>
  <si>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</si>
  <si>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</si>
  <si>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</si>
  <si>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</si>
  <si>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</si>
  <si>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</si>
  <si>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</si>
  <si>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</si>
  <si>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</si>
  <si>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</si>
  <si>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</si>
  <si>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</si>
  <si>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</si>
  <si>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</si>
  <si>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</si>
  <si>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</si>
  <si>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</si>
  <si>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</si>
  <si>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</si>
  <si>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</si>
  <si>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</si>
  <si>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</si>
  <si>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</si>
  <si>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</si>
  <si>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</si>
  <si>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</si>
  <si>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</si>
  <si>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</si>
  <si>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</si>
  <si>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</si>
  <si>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</si>
  <si>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</si>
  <si>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</si>
  <si>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</si>
  <si>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</si>
  <si>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</si>
  <si>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</si>
  <si>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</si>
  <si>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</si>
  <si>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</si>
  <si>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</si>
  <si>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</si>
  <si>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</si>
  <si>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</si>
  <si>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</si>
  <si>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</si>
  <si>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</si>
  <si>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</si>
  <si>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</si>
  <si>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</si>
  <si>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</si>
  <si>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</si>
  <si>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</si>
  <si>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</si>
  <si>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</si>
  <si>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</si>
  <si>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</si>
  <si>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</si>
  <si>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</si>
  <si>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</si>
  <si>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</si>
  <si>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</si>
  <si>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</si>
  <si>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</si>
  <si>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</si>
  <si>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</si>
  <si>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</si>
  <si>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</si>
  <si>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</si>
  <si>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</si>
  <si>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</si>
  <si>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</si>
  <si>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</si>
  <si>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</si>
  <si>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</si>
  <si>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</si>
  <si>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</si>
  <si>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</si>
  <si>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</si>
  <si>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</si>
  <si>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</si>
  <si>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</si>
  <si>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</si>
  <si>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</si>
  <si>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</si>
  <si>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</si>
  <si>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</si>
  <si>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</si>
  <si>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</si>
  <si>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</si>
  <si>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</si>
  <si>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</si>
  <si>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</si>
  <si>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</si>
  <si>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</si>
  <si>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</si>
  <si>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</si>
  <si>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</si>
  <si>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</si>
  <si>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</si>
  <si>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</si>
  <si>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</si>
  <si>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</si>
  <si>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</si>
  <si>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</si>
  <si>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</si>
  <si>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</si>
  <si>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</si>
  <si>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</si>
  <si>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</si>
  <si>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</si>
  <si>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</si>
  <si>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</si>
  <si>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</si>
  <si>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</si>
  <si>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</si>
  <si>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</si>
  <si>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</si>
  <si>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</si>
  <si>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</si>
  <si>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</si>
  <si>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</si>
  <si>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</si>
  <si>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</si>
  <si>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</si>
  <si>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</si>
  <si>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</si>
  <si>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</si>
  <si>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</si>
  <si>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</si>
  <si>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</si>
  <si>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</si>
  <si>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</si>
  <si>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</si>
  <si>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</si>
  <si>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</si>
  <si>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</si>
  <si>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</si>
  <si>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</si>
  <si>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</si>
  <si>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</si>
  <si>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</si>
  <si>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</si>
  <si>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</si>
  <si>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</si>
  <si>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</si>
  <si>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</si>
  <si>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</si>
  <si>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</si>
  <si>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</si>
  <si>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</si>
  <si>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</si>
  <si>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</si>
  <si>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</si>
  <si>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</si>
  <si>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</si>
  <si>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</si>
  <si>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</si>
  <si>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</si>
  <si>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</si>
  <si>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</si>
  <si>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</si>
  <si>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</si>
  <si>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</si>
  <si>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</si>
  <si>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</si>
  <si>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</si>
  <si>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</si>
  <si>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</si>
  <si>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</si>
  <si>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</si>
  <si>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</si>
  <si>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</si>
  <si>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</si>
  <si>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</si>
  <si>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</si>
  <si>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</si>
  <si>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</si>
  <si>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</si>
  <si>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</si>
  <si>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</si>
  <si>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</si>
  <si>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</si>
  <si>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</si>
  <si>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</si>
  <si>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</si>
  <si>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</si>
  <si>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</si>
  <si>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</si>
  <si>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</si>
  <si>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</si>
  <si>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</si>
  <si>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</si>
  <si>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</si>
  <si>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</si>
  <si>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</si>
  <si>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</si>
  <si>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</si>
  <si>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</si>
  <si>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</si>
  <si>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</si>
  <si>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</si>
  <si>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</si>
  <si>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</si>
  <si>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</si>
  <si>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</si>
  <si>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</si>
  <si>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</si>
  <si>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</si>
  <si>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</si>
  <si>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</si>
  <si>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</si>
  <si>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</si>
  <si>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</si>
  <si>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</si>
  <si>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</si>
  <si>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</si>
  <si>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</si>
  <si>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</si>
  <si>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</si>
  <si>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</si>
  <si>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</si>
  <si>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</si>
  <si>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</si>
  <si>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</si>
  <si>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</si>
  <si>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</si>
  <si>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</si>
  <si>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</si>
  <si>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</si>
  <si>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</si>
  <si>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</si>
  <si>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</si>
  <si>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</si>
  <si>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</si>
  <si>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</si>
  <si>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</si>
  <si>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</si>
  <si>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</si>
  <si>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</si>
  <si>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</si>
  <si>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</si>
  <si>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</si>
  <si>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</si>
  <si>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</si>
  <si>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</si>
  <si>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</si>
  <si>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</si>
  <si>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</si>
  <si>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</si>
  <si>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</si>
  <si>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</si>
  <si>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</si>
  <si>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</si>
  <si>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</si>
  <si>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</si>
  <si>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</si>
  <si>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</si>
  <si>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</si>
  <si>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</si>
  <si>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</si>
  <si>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</si>
  <si>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</si>
  <si>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</si>
  <si>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</si>
  <si>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</si>
  <si>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</si>
  <si>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</si>
  <si>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</si>
  <si>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</si>
  <si>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</si>
  <si>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</si>
  <si>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</si>
  <si>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</si>
  <si>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</si>
  <si>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</si>
  <si>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</si>
  <si>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</si>
  <si>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</si>
  <si>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</si>
  <si>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</si>
  <si>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</si>
  <si>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</si>
  <si>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</si>
  <si>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</si>
  <si>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</si>
  <si>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</si>
  <si>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</si>
  <si>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</si>
  <si>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</si>
  <si>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</si>
  <si>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</si>
  <si>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</si>
  <si>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</si>
  <si>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</si>
  <si>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</si>
  <si>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</si>
  <si>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</si>
  <si>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</si>
  <si>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</si>
  <si>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</si>
  <si>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</si>
  <si>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</si>
  <si>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</si>
  <si>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</si>
  <si>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</si>
  <si>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</si>
  <si>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</si>
  <si>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</si>
  <si>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</si>
  <si>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</si>
  <si>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</si>
  <si>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</si>
  <si>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</si>
  <si>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</si>
  <si>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</si>
  <si>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</si>
  <si>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</si>
  <si>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</si>
  <si>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</si>
  <si>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</si>
  <si>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</si>
  <si>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</si>
  <si>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</si>
  <si>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</si>
  <si>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</si>
  <si>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</si>
  <si>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</si>
  <si>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</si>
  <si>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</si>
  <si>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</si>
  <si>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</si>
  <si>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</si>
  <si>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</si>
  <si>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</si>
  <si>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</si>
  <si>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</si>
  <si>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</si>
  <si>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</si>
  <si>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</si>
  <si>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</si>
  <si>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</si>
  <si>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</si>
  <si>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</si>
  <si>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</si>
  <si>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</si>
  <si>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</si>
  <si>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</si>
  <si>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</si>
  <si>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</si>
  <si>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</si>
  <si>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</si>
  <si>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</si>
  <si>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</si>
  <si>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</si>
  <si>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</si>
  <si>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</si>
  <si>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</si>
  <si>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</si>
  <si>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</si>
  <si>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</si>
  <si>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</si>
  <si>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</si>
  <si>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</si>
  <si>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</si>
  <si>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</si>
  <si>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</si>
  <si>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</si>
  <si>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</si>
  <si>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</si>
  <si>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</si>
  <si>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</si>
  <si>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</si>
  <si>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</si>
  <si>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</si>
  <si>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</si>
  <si>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</si>
  <si>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</si>
  <si>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</si>
  <si>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</si>
  <si>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</si>
  <si>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</si>
  <si>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</si>
  <si>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</si>
  <si>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</si>
  <si>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</si>
  <si>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</si>
  <si>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</si>
  <si>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</si>
  <si>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</si>
  <si>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</si>
  <si>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</si>
  <si>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</si>
  <si>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</si>
  <si>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</si>
  <si>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</si>
  <si>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</si>
  <si>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</si>
  <si>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</si>
  <si>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</si>
  <si>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</si>
  <si>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</si>
  <si>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</si>
  <si>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</si>
  <si>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</si>
  <si>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</si>
  <si>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</si>
  <si>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</si>
  <si>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</si>
  <si>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</si>
  <si>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</si>
  <si>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</si>
  <si>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</si>
  <si>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</si>
  <si>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</si>
  <si>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</si>
  <si>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</si>
  <si>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</si>
  <si>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</si>
  <si>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</si>
  <si>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</si>
  <si>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</si>
  <si>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</si>
  <si>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</si>
  <si>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</si>
  <si>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</si>
  <si>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</si>
  <si>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</si>
  <si>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</si>
  <si>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</si>
  <si>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</si>
  <si>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</si>
  <si>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</si>
  <si>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</si>
  <si>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</si>
  <si>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</si>
  <si>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</si>
  <si>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</si>
  <si>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</si>
  <si>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</si>
  <si>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</si>
  <si>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</si>
  <si>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</si>
  <si>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</si>
  <si>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</si>
  <si>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</si>
  <si>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</si>
  <si>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</si>
  <si>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</si>
  <si>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</si>
  <si>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</si>
  <si>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</si>
  <si>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</si>
  <si>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</si>
  <si>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</si>
  <si>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</si>
  <si>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</si>
  <si>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</si>
  <si>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</si>
  <si>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</si>
  <si>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</si>
  <si>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</si>
  <si>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</si>
  <si>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</si>
  <si>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</si>
  <si>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</si>
  <si>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</si>
  <si>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</si>
  <si>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</si>
  <si>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</si>
  <si>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</si>
  <si>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</si>
  <si>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</si>
  <si>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</si>
  <si>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</si>
  <si>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</si>
  <si>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</si>
  <si>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</si>
  <si>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</si>
  <si>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</si>
  <si>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</si>
  <si>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</si>
  <si>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</si>
  <si>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</si>
  <si>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</si>
  <si>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</si>
  <si>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</si>
  <si>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</si>
  <si>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</si>
  <si>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</si>
  <si>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</si>
  <si>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</si>
  <si>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</si>
  <si>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</si>
  <si>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</si>
  <si>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</si>
  <si>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</si>
  <si>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</si>
  <si>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</si>
  <si>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</si>
  <si>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</si>
  <si>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</si>
  <si>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</si>
  <si>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</si>
  <si>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</si>
  <si>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</si>
  <si>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</si>
  <si>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</si>
  <si>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</si>
  <si>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</si>
  <si>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</si>
  <si>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</si>
  <si>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</si>
  <si>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</si>
  <si>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</si>
  <si>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</si>
  <si>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</si>
  <si>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</si>
  <si>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</si>
  <si>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</si>
  <si>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</si>
  <si>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</si>
  <si>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</si>
  <si>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</si>
  <si>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</si>
  <si>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</si>
  <si>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</si>
  <si>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</si>
  <si>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</si>
  <si>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</si>
  <si>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</si>
  <si>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</si>
  <si>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</si>
  <si>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</si>
  <si>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</si>
  <si>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</si>
  <si>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</si>
  <si>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</si>
  <si>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</si>
  <si>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</si>
  <si>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</si>
  <si>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</si>
  <si>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</si>
  <si>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</si>
  <si>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</si>
  <si>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</si>
  <si>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</si>
  <si>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</si>
  <si>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</si>
  <si>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</si>
  <si>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</si>
  <si>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</si>
  <si>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</si>
  <si>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</si>
  <si>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</si>
  <si>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</si>
  <si>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</si>
  <si>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</si>
  <si>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</si>
  <si>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</si>
  <si>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</si>
  <si>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</si>
  <si>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</si>
  <si>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</si>
  <si>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</si>
  <si>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</si>
  <si>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</si>
  <si>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</si>
  <si>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</si>
  <si>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</si>
  <si>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</si>
  <si>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</si>
  <si>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</si>
  <si>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</si>
  <si>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</si>
  <si>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</si>
  <si>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</si>
  <si>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</si>
  <si>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</si>
  <si>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</si>
  <si>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</si>
  <si>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</si>
  <si>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</si>
  <si>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</si>
  <si>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</si>
  <si>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</si>
  <si>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</si>
  <si>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</si>
  <si>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</si>
  <si>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</si>
  <si>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</si>
  <si>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</si>
  <si>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</si>
  <si>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</si>
  <si>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</si>
  <si>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</si>
  <si>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</si>
  <si>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</si>
  <si>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</si>
  <si>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</si>
  <si>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</si>
  <si>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</si>
  <si>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</si>
  <si>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</si>
  <si>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</si>
  <si>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</si>
  <si>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</si>
  <si>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</si>
  <si>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</si>
  <si>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</si>
  <si>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</si>
  <si>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</si>
  <si>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</si>
  <si>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</si>
  <si>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</si>
  <si>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</si>
  <si>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</si>
  <si>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</si>
  <si>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</si>
  <si>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</si>
  <si>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</si>
  <si>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</si>
  <si>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</si>
  <si>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</si>
  <si>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</si>
  <si>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</si>
  <si>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</si>
  <si>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</si>
  <si>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</si>
  <si>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</si>
  <si>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</si>
  <si>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</si>
  <si>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</si>
  <si>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</si>
  <si>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</si>
  <si>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</si>
  <si>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</si>
  <si>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</si>
  <si>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</si>
  <si>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</si>
  <si>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</si>
  <si>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</si>
  <si>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</si>
  <si>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</si>
  <si>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</si>
  <si>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</si>
  <si>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</si>
  <si>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</si>
  <si>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</si>
  <si>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</si>
  <si>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</si>
  <si>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</si>
  <si>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</si>
  <si>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</si>
  <si>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</si>
  <si>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</si>
  <si>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</si>
  <si>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</si>
  <si>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</si>
  <si>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</si>
  <si>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</si>
  <si>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</si>
  <si>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</si>
  <si>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</si>
  <si>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</si>
  <si>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</si>
  <si>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</si>
  <si>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</si>
  <si>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</si>
  <si>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</si>
  <si>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</si>
  <si>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</si>
  <si>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</si>
  <si>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</si>
  <si>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</si>
  <si>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</si>
  <si>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</si>
  <si>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</si>
  <si>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</si>
  <si>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</si>
  <si>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</si>
  <si>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</si>
  <si>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</si>
  <si>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</si>
  <si>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</si>
  <si>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</si>
  <si>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</si>
  <si>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</si>
  <si>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</si>
  <si>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</si>
  <si>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</si>
  <si>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</si>
  <si>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</si>
  <si>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</si>
  <si>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</si>
  <si>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</si>
  <si>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</si>
  <si>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</si>
  <si>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</si>
  <si>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</si>
  <si>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</si>
  <si>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</si>
  <si>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</si>
  <si>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</si>
  <si>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</si>
  <si>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</si>
  <si>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</si>
  <si>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</si>
  <si>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</si>
  <si>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</si>
  <si>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</si>
  <si>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</si>
  <si>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</si>
  <si>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</si>
  <si>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</si>
  <si>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</si>
  <si>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</si>
  <si>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</si>
  <si>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</si>
  <si>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</si>
  <si>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</si>
  <si>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</si>
  <si>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</si>
  <si>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</si>
  <si>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</si>
  <si>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</si>
  <si>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</si>
  <si>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</si>
  <si>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</si>
  <si>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</si>
  <si>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</si>
  <si>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</si>
  <si>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</si>
  <si>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</si>
  <si>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</si>
  <si>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</si>
  <si>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</si>
  <si>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</si>
  <si>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</si>
  <si>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</si>
  <si>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</si>
  <si>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</si>
  <si>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</si>
  <si>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</si>
  <si>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</si>
  <si>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</si>
  <si>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</si>
  <si>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</si>
  <si>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</si>
  <si>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</si>
  <si>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</si>
  <si>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</si>
  <si>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</si>
  <si>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</si>
  <si>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</si>
  <si>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</si>
  <si>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</si>
  <si>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</si>
  <si>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</si>
  <si>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</si>
  <si>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</si>
  <si>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</si>
  <si>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</si>
  <si>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</si>
  <si>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</si>
  <si>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</si>
  <si>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</si>
  <si>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</si>
  <si>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</si>
  <si>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</si>
  <si>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</si>
  <si>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</si>
  <si>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</si>
  <si>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</si>
  <si>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</si>
  <si>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</si>
  <si>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</si>
  <si>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</si>
  <si>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</si>
  <si>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</si>
  <si>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</si>
  <si>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</si>
  <si>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</si>
  <si>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</si>
  <si>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</si>
  <si>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</si>
  <si>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</si>
  <si>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</si>
  <si>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</si>
  <si>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</si>
  <si>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</si>
  <si>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</si>
  <si>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</si>
  <si>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</si>
  <si>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</si>
  <si>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</si>
  <si>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</si>
  <si>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</si>
  <si>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</si>
  <si>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</si>
  <si>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</si>
  <si>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</si>
  <si>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</si>
  <si>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</si>
  <si>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</si>
  <si>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</si>
  <si>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</si>
  <si>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</si>
  <si>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</si>
  <si>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</si>
  <si>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</si>
  <si>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</si>
  <si>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</si>
  <si>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</si>
  <si>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</si>
  <si>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</si>
  <si>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</si>
  <si>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</si>
  <si>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</si>
  <si>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</si>
  <si>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</si>
  <si>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</si>
  <si>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</si>
  <si>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</si>
  <si>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</si>
  <si>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</si>
  <si>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</si>
  <si>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</si>
  <si>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</si>
  <si>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</si>
  <si>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</si>
  <si>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</si>
  <si>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</si>
  <si>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</si>
  <si>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</si>
  <si>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</si>
  <si>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</si>
  <si>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</si>
  <si>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</si>
  <si>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</si>
  <si>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</si>
  <si>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</si>
  <si>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</si>
  <si>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</si>
  <si>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</si>
  <si>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</si>
  <si>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</si>
  <si>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</si>
  <si>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</si>
  <si>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</si>
  <si>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</si>
  <si>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</si>
  <si>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</si>
  <si>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</si>
  <si>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</si>
  <si>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</si>
  <si>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</si>
  <si>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</si>
  <si>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</si>
  <si>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</si>
  <si>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</si>
  <si>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</si>
  <si>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</si>
  <si>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</si>
  <si>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</si>
  <si>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</si>
  <si>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</si>
  <si>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</si>
  <si>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</si>
  <si>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</si>
  <si>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</si>
  <si>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</si>
  <si>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</si>
  <si>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</si>
  <si>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</si>
  <si>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</si>
  <si>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</si>
  <si>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</si>
  <si>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</si>
  <si>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</si>
  <si>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</si>
  <si>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</si>
  <si>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</si>
  <si>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</si>
  <si>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</si>
  <si>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</si>
  <si>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</si>
  <si>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</si>
  <si>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</si>
  <si>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</si>
  <si>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</si>
  <si>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</si>
  <si>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</si>
  <si>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</si>
  <si>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</si>
  <si>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</si>
  <si>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</si>
  <si>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</si>
  <si>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</si>
  <si>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</si>
  <si>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</si>
  <si>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</si>
  <si>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</si>
  <si>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</si>
  <si>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</si>
  <si>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</si>
  <si>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</si>
  <si>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</si>
  <si>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</si>
  <si>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</si>
  <si>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</si>
  <si>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</si>
  <si>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</si>
  <si>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</si>
  <si>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</si>
  <si>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</si>
  <si>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</si>
  <si>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</si>
  <si>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</si>
  <si>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</si>
  <si>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</si>
  <si>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</si>
  <si>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</si>
  <si>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</si>
  <si>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</si>
  <si>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</si>
  <si>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</si>
  <si>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</si>
  <si>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</si>
  <si>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</si>
  <si>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</si>
  <si>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</si>
  <si>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</si>
  <si>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</si>
  <si>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</si>
  <si>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</si>
  <si>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</si>
  <si>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</si>
  <si>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</si>
  <si>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</si>
  <si>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</si>
  <si>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</si>
  <si>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</si>
  <si>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</si>
  <si>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</si>
  <si>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</si>
  <si>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</si>
  <si>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</si>
  <si>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</si>
  <si>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</si>
  <si>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</si>
  <si>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</si>
  <si>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</si>
  <si>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</si>
  <si>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</si>
  <si>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</si>
  <si>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</si>
  <si>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</si>
  <si>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</si>
  <si>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</si>
  <si>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</si>
  <si>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</si>
  <si>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</si>
  <si>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</si>
  <si>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</si>
  <si>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</si>
  <si>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</si>
  <si>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</si>
  <si>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</si>
  <si>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</si>
  <si>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</si>
  <si>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</si>
  <si>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</si>
  <si>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</si>
  <si>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</si>
  <si>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</si>
  <si>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</si>
  <si>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</si>
  <si>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</si>
  <si>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</si>
  <si>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</si>
  <si>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</si>
  <si>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</si>
  <si>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</si>
  <si>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</si>
  <si>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</si>
  <si>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</si>
  <si>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</si>
  <si>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</si>
  <si>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</si>
  <si>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</si>
  <si>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</si>
  <si>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</si>
  <si>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</si>
  <si>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</si>
  <si>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</si>
  <si>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</si>
  <si>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</si>
  <si>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</si>
  <si>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</si>
  <si>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</si>
  <si>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</si>
  <si>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</si>
  <si>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</si>
  <si>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</si>
  <si>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</si>
  <si>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</si>
  <si>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</si>
  <si>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</si>
  <si>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</si>
  <si>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</si>
  <si>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</si>
  <si>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</si>
  <si>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</si>
  <si>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</si>
  <si>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</si>
  <si>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</si>
  <si>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</si>
  <si>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</si>
  <si>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</si>
  <si>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</si>
  <si>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</si>
  <si>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</si>
  <si>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</si>
  <si>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</si>
  <si>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</si>
  <si>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</si>
  <si>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</si>
  <si>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</si>
  <si>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</si>
  <si>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</si>
  <si>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</si>
  <si>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</si>
  <si>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</si>
  <si>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</si>
  <si>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</si>
  <si>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</si>
  <si>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</si>
  <si>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</si>
  <si>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</si>
  <si>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</si>
  <si>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</si>
  <si>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</si>
  <si>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</si>
  <si>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</si>
  <si>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</si>
  <si>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</si>
  <si>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</si>
  <si>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</si>
  <si>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</si>
  <si>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</si>
  <si>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</si>
  <si>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</si>
  <si>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</si>
  <si>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</si>
  <si>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</si>
  <si>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</si>
  <si>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</si>
  <si>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</si>
  <si>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</si>
  <si>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</si>
  <si>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</si>
  <si>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</si>
  <si>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</si>
  <si>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</si>
  <si>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</si>
  <si>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</si>
  <si>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</si>
  <si>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</si>
  <si>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</si>
  <si>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</si>
  <si>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</si>
  <si>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</si>
  <si>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</si>
  <si>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</si>
  <si>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</si>
  <si>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</si>
  <si>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</si>
  <si>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</si>
  <si>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</si>
  <si>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</si>
  <si>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</si>
  <si>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</si>
  <si>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</si>
  <si>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</si>
  <si>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</si>
  <si>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</si>
  <si>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</si>
  <si>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</si>
  <si>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</si>
  <si>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</si>
  <si>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</si>
  <si>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</si>
  <si>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</si>
  <si>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</si>
  <si>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</si>
  <si>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</si>
  <si>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</si>
  <si>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</si>
  <si>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</si>
  <si>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</si>
  <si>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</si>
  <si>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</si>
  <si>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</si>
  <si>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</si>
  <si>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</si>
  <si>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</si>
  <si>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</si>
  <si>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</si>
  <si>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</si>
  <si>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</si>
  <si>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</si>
  <si>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</si>
  <si>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</si>
  <si>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</si>
  <si>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</si>
  <si>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</si>
  <si>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</si>
  <si>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</si>
  <si>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</si>
  <si>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</si>
  <si>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</si>
  <si>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</si>
  <si>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</si>
  <si>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</si>
  <si>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</si>
  <si>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</si>
  <si>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</si>
  <si>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</si>
  <si>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</si>
  <si>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</si>
  <si>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</si>
  <si>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</si>
  <si>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</si>
  <si>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</si>
  <si>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</si>
  <si>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</si>
  <si>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</si>
  <si>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</si>
  <si>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</si>
  <si>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</si>
  <si>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</si>
  <si>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</si>
  <si>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</si>
  <si>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</si>
  <si>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</si>
  <si>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</si>
  <si>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</si>
  <si>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</si>
  <si>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</si>
  <si>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</si>
  <si>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</si>
  <si>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</si>
  <si>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</si>
  <si>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</si>
  <si>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</si>
  <si>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</si>
  <si>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</si>
  <si>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</si>
  <si>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</si>
  <si>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</si>
  <si>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</si>
  <si>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</si>
  <si>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</si>
  <si>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</si>
  <si>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</si>
  <si>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</si>
  <si>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</si>
  <si>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</si>
  <si>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</si>
  <si>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</si>
  <si>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</si>
  <si>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</si>
  <si>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</si>
  <si>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</si>
  <si>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</si>
  <si>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</si>
  <si>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</si>
  <si>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</si>
  <si>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</si>
  <si>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</si>
  <si>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</si>
  <si>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</si>
  <si>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</si>
  <si>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</si>
  <si>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</si>
  <si>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</si>
  <si>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</si>
  <si>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</si>
  <si>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</si>
  <si>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</si>
  <si>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</si>
  <si>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</si>
  <si>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</si>
  <si>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</si>
  <si>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</si>
  <si>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</si>
  <si>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</si>
  <si>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</si>
  <si>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</si>
  <si>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</si>
  <si>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</si>
  <si>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</si>
  <si>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</si>
  <si>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</si>
  <si>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</si>
  <si>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</si>
  <si>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</si>
  <si>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</si>
  <si>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</si>
  <si>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</si>
  <si>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</si>
  <si>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</si>
  <si>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</si>
  <si>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</si>
  <si>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</si>
  <si>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</si>
  <si>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</si>
  <si>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</si>
  <si>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</si>
  <si>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</si>
  <si>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</si>
  <si>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</si>
  <si>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</si>
  <si>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</si>
  <si>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</si>
  <si>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</si>
  <si>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</si>
  <si>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</si>
  <si>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</si>
  <si>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</si>
  <si>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</si>
  <si>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</si>
  <si>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</si>
  <si>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</si>
  <si>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</si>
  <si>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</si>
  <si>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</si>
  <si>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</si>
  <si>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</si>
  <si>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</si>
  <si>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</si>
  <si>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</si>
  <si>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</si>
  <si>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</si>
  <si>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</si>
  <si>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</si>
  <si>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</si>
  <si>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</si>
  <si>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</si>
  <si>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</si>
  <si>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</si>
  <si>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</si>
  <si>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</si>
  <si>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</si>
  <si>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</si>
  <si>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</si>
  <si>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</si>
  <si>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</si>
  <si>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</si>
  <si>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</si>
  <si>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</si>
  <si>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</si>
  <si>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</si>
  <si>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</si>
  <si>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</si>
  <si>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</si>
  <si>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</si>
  <si>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</si>
  <si>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</si>
  <si>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</si>
  <si>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</si>
  <si>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</si>
  <si>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</si>
  <si>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</si>
  <si>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</si>
  <si>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</si>
  <si>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</si>
  <si>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</si>
  <si>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</si>
  <si>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</si>
  <si>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</si>
  <si>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</si>
  <si>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</si>
  <si>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</si>
  <si>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</si>
  <si>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</si>
  <si>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</si>
  <si>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</si>
  <si>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</si>
  <si>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</si>
  <si>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</si>
  <si>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</si>
  <si>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</si>
  <si>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</si>
  <si>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</si>
  <si>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</si>
  <si>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</si>
  <si>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</si>
  <si>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</si>
  <si>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</si>
  <si>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</si>
  <si>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</si>
  <si>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</si>
  <si>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</si>
  <si>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</si>
  <si>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</si>
  <si>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</si>
  <si>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</si>
  <si>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</si>
  <si>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</si>
  <si>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</si>
  <si>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</si>
  <si>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</si>
  <si>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</si>
  <si>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</si>
  <si>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</si>
  <si>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</si>
  <si>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</si>
  <si>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</si>
  <si>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</si>
  <si>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</si>
  <si>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</si>
  <si>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</si>
  <si>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</si>
  <si>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</si>
  <si>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</si>
  <si>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</si>
  <si>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</si>
  <si>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</si>
  <si>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</si>
  <si>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</si>
  <si>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</si>
  <si>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</si>
  <si>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</si>
  <si>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</si>
  <si>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</si>
  <si>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</si>
  <si>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</si>
  <si>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</si>
  <si>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</si>
  <si>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</si>
  <si>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</si>
  <si>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</si>
  <si>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</si>
  <si>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</si>
  <si>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</si>
  <si>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</si>
  <si>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</si>
  <si>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</si>
  <si>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</si>
  <si>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</si>
  <si>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</si>
  <si>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</si>
  <si>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</si>
  <si>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</si>
  <si>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</si>
  <si>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</si>
  <si>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</si>
  <si>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</si>
  <si>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</si>
  <si>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</si>
  <si>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</si>
  <si>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</si>
  <si>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</si>
  <si>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</si>
  <si>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</si>
  <si>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</si>
  <si>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</si>
  <si>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</si>
  <si>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</si>
  <si>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</si>
  <si>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</si>
  <si>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</si>
  <si>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</si>
  <si>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</si>
  <si>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</si>
  <si>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</si>
  <si>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</si>
  <si>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</si>
  <si>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</si>
  <si>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</si>
  <si>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</si>
  <si>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</si>
  <si>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</si>
  <si>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</si>
  <si>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</si>
  <si>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</si>
  <si>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</si>
  <si>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</si>
  <si>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</si>
  <si>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</si>
  <si>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</si>
  <si>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</si>
  <si>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</si>
  <si>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</si>
  <si>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</si>
  <si>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</si>
  <si>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</si>
  <si>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</si>
  <si>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</si>
  <si>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</si>
  <si>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</si>
  <si>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</si>
  <si>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</si>
  <si>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</si>
  <si>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</si>
  <si>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</si>
  <si>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</si>
  <si>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</si>
  <si>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</si>
  <si>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</si>
  <si>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</si>
  <si>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</si>
  <si>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</si>
  <si>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</si>
  <si>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</si>
  <si>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</si>
  <si>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</si>
  <si>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</si>
  <si>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</si>
  <si>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</si>
  <si>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</si>
  <si>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</si>
  <si>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</si>
  <si>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</si>
  <si>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</si>
  <si>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</si>
  <si>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</si>
  <si>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</si>
  <si>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</si>
  <si>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</si>
  <si>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</si>
  <si>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</si>
  <si>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</si>
  <si>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</si>
  <si>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</si>
  <si>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</si>
  <si>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</si>
  <si>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</si>
  <si>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</si>
  <si>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</si>
  <si>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</si>
  <si>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</si>
  <si>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</si>
  <si>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</si>
  <si>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</si>
  <si>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</si>
  <si>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</si>
  <si>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</si>
  <si>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</si>
  <si>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</si>
  <si>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</si>
  <si>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</si>
  <si>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</si>
  <si>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</si>
  <si>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</si>
  <si>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</si>
  <si>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</si>
  <si>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</si>
  <si>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</si>
  <si>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</si>
  <si>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</si>
  <si>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</si>
  <si>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</si>
  <si>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</si>
  <si>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</si>
  <si>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</si>
  <si>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</si>
  <si>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</si>
  <si>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</si>
  <si>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</si>
  <si>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</si>
  <si>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</si>
  <si>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</si>
  <si>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</si>
  <si>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</si>
  <si>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</si>
  <si>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</si>
  <si>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</si>
  <si>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</si>
  <si>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</si>
  <si>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</si>
  <si>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</si>
  <si>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</si>
  <si>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</si>
  <si>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</si>
  <si>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</si>
  <si>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</si>
  <si>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</si>
  <si>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</si>
  <si>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</si>
  <si>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</si>
  <si>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</si>
  <si>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</si>
  <si>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</si>
  <si>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</si>
  <si>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</si>
  <si>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</si>
  <si>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</si>
  <si>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</si>
  <si>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</si>
  <si>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</si>
  <si>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</si>
  <si>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</si>
  <si>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</si>
  <si>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</si>
  <si>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</si>
  <si>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</si>
  <si>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</si>
  <si>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</si>
  <si>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</si>
  <si>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</si>
  <si>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</si>
  <si>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</si>
  <si>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</si>
  <si>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</si>
  <si>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</si>
  <si>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</si>
  <si>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</si>
  <si>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</si>
  <si>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</si>
  <si>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</si>
  <si>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</si>
  <si>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</si>
  <si>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</si>
  <si>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</si>
  <si>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</si>
  <si>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</si>
  <si>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</si>
  <si>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</si>
  <si>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</si>
  <si>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</si>
  <si>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</si>
  <si>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</si>
  <si>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</si>
  <si>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</si>
  <si>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</si>
  <si>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</si>
  <si>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</si>
  <si>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</si>
  <si>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</si>
  <si>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</si>
  <si>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</si>
  <si>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</si>
  <si>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</si>
  <si>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</si>
  <si>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</si>
  <si>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</si>
  <si>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</si>
  <si>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</si>
  <si>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</si>
  <si>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</si>
  <si>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</si>
  <si>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</si>
  <si>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</si>
  <si>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</si>
  <si>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</si>
  <si>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</si>
  <si>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</si>
  <si>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</si>
  <si>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</si>
  <si>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</si>
  <si>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</si>
  <si>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</si>
  <si>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</si>
  <si>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</si>
  <si>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</si>
  <si>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</si>
  <si>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</si>
  <si>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</si>
  <si>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</si>
  <si>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</si>
  <si>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</si>
  <si>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</si>
  <si>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</si>
  <si>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</si>
  <si>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</si>
  <si>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</si>
  <si>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</si>
  <si>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</si>
  <si>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</si>
  <si>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</si>
  <si>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</si>
  <si>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</si>
  <si>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</si>
  <si>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</si>
  <si>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</si>
  <si>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</si>
  <si>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</si>
  <si>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</si>
  <si>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</si>
  <si>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</si>
  <si>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</si>
  <si>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</si>
  <si>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</si>
  <si>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</si>
  <si>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</si>
  <si>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</si>
  <si>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</si>
  <si>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</si>
  <si>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</si>
  <si>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</si>
  <si>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</si>
  <si>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</si>
  <si>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</si>
  <si>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</si>
  <si>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</si>
  <si>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</si>
  <si>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</si>
  <si>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</si>
  <si>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</si>
  <si>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</si>
  <si>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</si>
  <si>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</si>
  <si>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</si>
  <si>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</si>
  <si>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</si>
  <si>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</si>
  <si>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</si>
  <si>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</si>
  <si>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</si>
  <si>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</si>
  <si>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</si>
  <si>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</si>
  <si>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</si>
  <si>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</si>
  <si>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</si>
  <si>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</si>
  <si>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</si>
  <si>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</si>
  <si>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</si>
  <si>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</si>
  <si>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</si>
  <si>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</si>
  <si>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</si>
  <si>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</si>
  <si>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</si>
  <si>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</si>
  <si>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</si>
  <si>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</si>
  <si>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</si>
  <si>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</si>
  <si>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</si>
  <si>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</si>
  <si>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</si>
  <si>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</si>
  <si>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</si>
  <si>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</si>
  <si>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</si>
  <si>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</si>
  <si>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</si>
  <si>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</si>
  <si>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</si>
  <si>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</si>
  <si>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</si>
  <si>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</si>
  <si>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</si>
  <si>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</si>
  <si>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</si>
  <si>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</si>
  <si>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</si>
  <si>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</si>
  <si>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</si>
  <si>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</si>
  <si>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</si>
  <si>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</si>
  <si>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</si>
  <si>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</si>
  <si>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</si>
  <si>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</si>
  <si>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</si>
  <si>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</si>
  <si>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</si>
  <si>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</si>
  <si>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</si>
  <si>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</si>
  <si>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</si>
  <si>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</si>
  <si>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</si>
  <si>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</si>
  <si>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</si>
  <si>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</si>
  <si>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</si>
  <si>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</si>
  <si>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</si>
  <si>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</si>
  <si>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</si>
  <si>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</si>
  <si>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</si>
  <si>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</si>
  <si>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</si>
  <si>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</si>
  <si>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</si>
  <si>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</si>
  <si>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</si>
  <si>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</si>
  <si>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</si>
  <si>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</si>
  <si>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</si>
  <si>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</si>
  <si>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</si>
  <si>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</si>
  <si>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</si>
  <si>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</si>
  <si>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</si>
  <si>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</si>
  <si>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</si>
  <si>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</si>
  <si>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</si>
  <si>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</si>
  <si>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</si>
  <si>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</si>
  <si>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</si>
  <si>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</si>
  <si>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</si>
  <si>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</si>
  <si>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</si>
  <si>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</si>
  <si>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</si>
  <si>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</si>
  <si>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</si>
  <si>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</si>
  <si>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</si>
  <si>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</si>
  <si>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</si>
  <si>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</si>
  <si>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</si>
  <si>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</si>
  <si>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</si>
  <si>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</si>
  <si>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</si>
  <si>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</si>
  <si>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</si>
  <si>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</si>
  <si>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</si>
  <si>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</si>
  <si>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</si>
  <si>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</si>
  <si>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</si>
  <si>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</si>
  <si>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</si>
  <si>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</si>
  <si>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</si>
  <si>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</si>
  <si>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</si>
  <si>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</si>
  <si>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</si>
  <si>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</si>
  <si>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</si>
  <si>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</si>
  <si>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</si>
  <si>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</si>
  <si>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</si>
  <si>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</si>
  <si>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</si>
  <si>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</si>
  <si>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</si>
  <si>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</si>
  <si>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</si>
  <si>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</si>
  <si>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</si>
  <si>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</si>
  <si>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</si>
  <si>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</si>
  <si>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</si>
  <si>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</si>
  <si>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</si>
  <si>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</si>
  <si>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</si>
  <si>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</si>
  <si>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</si>
  <si>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</si>
  <si>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</si>
  <si>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</si>
  <si>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</si>
  <si>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</si>
  <si>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</si>
  <si>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</si>
  <si>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</si>
  <si>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</si>
  <si>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</si>
  <si>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</si>
  <si>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</si>
  <si>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</si>
  <si>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</si>
  <si>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</si>
  <si>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</si>
  <si>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</si>
  <si>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</si>
  <si>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</si>
  <si>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</si>
  <si>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</si>
  <si>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</si>
  <si>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</si>
  <si>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</si>
  <si>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</si>
  <si>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</si>
  <si>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</si>
  <si>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</si>
  <si>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</si>
  <si>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</si>
  <si>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</si>
  <si>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</si>
  <si>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</si>
  <si>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</si>
  <si>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</si>
  <si>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</si>
  <si>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</si>
  <si>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</si>
  <si>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</si>
  <si>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</si>
  <si>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</si>
  <si>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</si>
  <si>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</si>
  <si>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</si>
  <si>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</si>
  <si>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</si>
  <si>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</si>
  <si>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</si>
  <si>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</si>
  <si>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</si>
  <si>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</si>
  <si>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</si>
  <si>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</si>
  <si>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</si>
  <si>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</si>
  <si>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</si>
  <si>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</si>
  <si>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</si>
  <si>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</si>
  <si>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</si>
  <si>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</si>
  <si>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</si>
  <si>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</si>
  <si>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</si>
  <si>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</si>
  <si>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</si>
  <si>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</si>
  <si>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</si>
  <si>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</si>
  <si>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</si>
  <si>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</si>
  <si>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</si>
  <si>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</si>
  <si>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</si>
  <si>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</si>
  <si>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</si>
  <si>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</si>
  <si>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</si>
  <si>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</si>
  <si>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</si>
  <si>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</si>
  <si>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</si>
  <si>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</si>
  <si>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</si>
  <si>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</si>
  <si>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</si>
  <si>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</si>
  <si>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</si>
  <si>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</si>
  <si>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</si>
  <si>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</si>
  <si>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</si>
  <si>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</si>
  <si>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</si>
  <si>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</si>
  <si>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</si>
  <si>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</si>
  <si>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</si>
  <si>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</si>
  <si>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</si>
  <si>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</si>
  <si>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</si>
  <si>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</si>
  <si>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</si>
  <si>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</si>
  <si>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</si>
  <si>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</si>
  <si>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</si>
  <si>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</si>
  <si>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</si>
  <si>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</si>
  <si>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</si>
  <si>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</si>
  <si>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</si>
  <si>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</si>
  <si>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</si>
  <si>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</si>
  <si>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</si>
  <si>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</si>
  <si>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</si>
  <si>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</si>
  <si>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</si>
  <si>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</si>
  <si>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</si>
  <si>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</si>
  <si>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</si>
  <si>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</si>
  <si>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</si>
  <si>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</si>
  <si>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</si>
  <si>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</si>
  <si>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</si>
  <si>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</si>
  <si>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</si>
  <si>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</si>
  <si>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</si>
  <si>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</si>
  <si>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</si>
  <si>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</si>
  <si>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</si>
  <si>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</si>
  <si>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</si>
  <si>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</si>
  <si>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</si>
  <si>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</si>
  <si>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</si>
  <si>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</si>
  <si>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</si>
  <si>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</si>
  <si>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</si>
  <si>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</si>
  <si>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</si>
  <si>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</si>
  <si>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</si>
  <si>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</si>
  <si>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</si>
  <si>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</si>
  <si>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</si>
  <si>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</si>
  <si>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</si>
  <si>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</si>
  <si>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</si>
  <si>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</si>
  <si>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</si>
  <si>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</si>
  <si>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</si>
  <si>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</si>
  <si>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</si>
  <si>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</si>
  <si>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</si>
  <si>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</si>
  <si>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</si>
  <si>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</si>
  <si>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</si>
  <si>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</si>
  <si>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</si>
  <si>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</si>
  <si>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</si>
  <si>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</si>
  <si>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</si>
  <si>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</si>
  <si>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</si>
  <si>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</si>
  <si>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</si>
  <si>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</si>
  <si>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</si>
  <si>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</si>
  <si>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</si>
  <si>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</si>
  <si>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</si>
  <si>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</si>
  <si>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</si>
  <si>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</si>
  <si>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</si>
  <si>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</si>
  <si>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</si>
  <si>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</si>
  <si>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</si>
  <si>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</si>
  <si>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</si>
  <si>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</si>
  <si>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</si>
  <si>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</si>
  <si>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</si>
  <si>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</si>
  <si>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</si>
  <si>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</si>
  <si>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</si>
  <si>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</si>
  <si>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</si>
  <si>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</si>
  <si>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</si>
  <si>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</si>
  <si>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</si>
  <si>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</si>
  <si>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</si>
  <si>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</si>
  <si>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</si>
  <si>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</si>
  <si>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</si>
  <si>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</si>
  <si>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</si>
  <si>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</si>
  <si>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</si>
  <si>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</si>
  <si>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</si>
  <si>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</si>
  <si>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</si>
  <si>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</si>
  <si>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</si>
  <si>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</si>
  <si>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</si>
  <si>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</si>
  <si>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</si>
  <si>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</si>
  <si>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</si>
  <si>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</si>
  <si>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</si>
  <si>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</si>
  <si>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</si>
  <si>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</si>
  <si>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</si>
  <si>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</si>
  <si>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</si>
  <si>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</si>
  <si>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</si>
  <si>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</si>
  <si>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</si>
  <si>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</si>
  <si>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</si>
  <si>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</si>
  <si>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</si>
  <si>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</si>
  <si>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</si>
  <si>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</si>
  <si>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</si>
  <si>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</si>
  <si>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</si>
  <si>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</si>
  <si>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</si>
  <si>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</si>
  <si>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</si>
  <si>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</si>
  <si>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</si>
  <si>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</si>
  <si>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</si>
  <si>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</si>
  <si>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</si>
  <si>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</si>
  <si>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</si>
  <si>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</si>
  <si>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</si>
  <si>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</si>
  <si>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</si>
  <si>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</si>
  <si>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</si>
  <si>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</si>
  <si>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</si>
  <si>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</si>
  <si>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</si>
  <si>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</si>
  <si>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</si>
  <si>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</si>
  <si>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</si>
  <si>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</si>
  <si>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</si>
  <si>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</si>
  <si>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</si>
  <si>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</si>
  <si>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</si>
  <si>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</si>
  <si>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</si>
  <si>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</si>
  <si>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</si>
  <si>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</si>
  <si>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</si>
  <si>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</si>
  <si>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</si>
  <si>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</si>
  <si>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</si>
  <si>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</si>
  <si>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</si>
  <si>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</si>
  <si>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</si>
  <si>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</si>
  <si>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</si>
  <si>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</si>
  <si>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</si>
  <si>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</si>
  <si>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</si>
  <si>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</si>
  <si>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</si>
  <si>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</si>
  <si>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</si>
  <si>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</si>
  <si>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</si>
  <si>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</si>
  <si>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</si>
  <si>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</si>
  <si>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</si>
  <si>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</si>
  <si>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</si>
  <si>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</si>
  <si>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</si>
  <si>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</si>
  <si>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</si>
  <si>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</si>
  <si>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</si>
  <si>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</si>
  <si>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</si>
  <si>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</si>
  <si>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</si>
  <si>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</si>
  <si>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</si>
  <si>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</si>
  <si>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</si>
  <si>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</si>
  <si>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</si>
  <si>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</si>
  <si>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</si>
  <si>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</si>
  <si>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</si>
  <si>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</si>
  <si>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</si>
  <si>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</si>
  <si>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</si>
  <si>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</si>
  <si>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</si>
  <si>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</si>
  <si>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</si>
  <si>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</si>
  <si>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</si>
  <si>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</si>
  <si>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</si>
  <si>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</si>
  <si>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</si>
  <si>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</si>
  <si>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</si>
  <si>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</si>
  <si>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</si>
  <si>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</si>
  <si>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</si>
  <si>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</si>
  <si>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</si>
  <si>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</si>
  <si>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</si>
  <si>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</si>
  <si>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</si>
  <si>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</si>
  <si>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</si>
  <si>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</si>
  <si>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</si>
  <si>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</si>
  <si>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</si>
  <si>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</si>
  <si>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</si>
  <si>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</si>
  <si>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</si>
  <si>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</si>
  <si>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</si>
  <si>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</si>
  <si>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</si>
  <si>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</si>
  <si>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</si>
  <si>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</si>
  <si>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</si>
  <si>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</si>
  <si>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</si>
  <si>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</si>
  <si>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</si>
  <si>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</si>
  <si>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</si>
  <si>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</si>
  <si>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</si>
  <si>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</si>
  <si>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</si>
  <si>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</si>
  <si>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</si>
  <si>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</si>
  <si>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</si>
  <si>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</si>
  <si>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</si>
  <si>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</si>
  <si>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</si>
  <si>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</si>
  <si>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</si>
  <si>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</si>
  <si>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</si>
  <si>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</si>
  <si>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</si>
  <si>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</si>
  <si>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</si>
  <si>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</si>
  <si>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</si>
  <si>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</si>
  <si>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</si>
  <si>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</si>
  <si>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</si>
  <si>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</si>
  <si>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</si>
  <si>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</si>
  <si>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</si>
  <si>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</si>
  <si>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</si>
  <si>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</si>
  <si>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</si>
  <si>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</si>
  <si>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</si>
  <si>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</si>
  <si>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</si>
  <si>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</si>
  <si>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</si>
  <si>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</si>
  <si>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</si>
  <si>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</si>
  <si>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</si>
  <si>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</si>
  <si>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</si>
  <si>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</si>
  <si>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</si>
  <si>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</si>
  <si>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</si>
  <si>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</si>
  <si>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</si>
  <si>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</si>
  <si>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</si>
  <si>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</si>
  <si>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</si>
  <si>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</si>
  <si>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</si>
  <si>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</si>
  <si>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</si>
  <si>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</si>
  <si>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</si>
  <si>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</si>
  <si>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</si>
  <si>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</si>
  <si>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</si>
  <si>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</si>
  <si>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</si>
  <si>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</si>
  <si>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</si>
  <si>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</si>
  <si>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</si>
  <si>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</si>
  <si>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</si>
  <si>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</si>
  <si>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</si>
  <si>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</si>
  <si>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</si>
  <si>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</si>
  <si>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</si>
  <si>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</si>
  <si>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</si>
  <si>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</si>
  <si>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</si>
  <si>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</si>
  <si>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</si>
  <si>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</si>
  <si>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</si>
  <si>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</si>
  <si>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</si>
  <si>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</si>
  <si>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</si>
  <si>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</si>
  <si>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</si>
  <si>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</si>
  <si>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</si>
  <si>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</si>
  <si>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</si>
  <si>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</si>
  <si>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</si>
  <si>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</si>
  <si>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</si>
  <si>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</si>
  <si>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</si>
  <si>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</si>
  <si>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</si>
  <si>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</si>
  <si>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</si>
  <si>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</si>
  <si>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</si>
  <si>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</si>
  <si>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</si>
  <si>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</si>
  <si>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</si>
  <si>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</si>
  <si>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</si>
  <si>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</si>
  <si>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</si>
  <si>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</si>
  <si>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</si>
  <si>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</si>
  <si>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</si>
  <si>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</si>
  <si>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</si>
  <si>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</si>
  <si>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</si>
  <si>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</si>
  <si>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</si>
  <si>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</si>
  <si>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</si>
  <si>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</si>
  <si>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</si>
  <si>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</si>
  <si>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</si>
  <si>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</si>
  <si>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</si>
  <si>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</si>
  <si>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</si>
  <si>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</si>
  <si>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</si>
  <si>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</si>
  <si>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</si>
  <si>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</si>
  <si>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</si>
  <si>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</si>
  <si>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</si>
  <si>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</si>
  <si>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</si>
  <si>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</si>
  <si>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</si>
  <si>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</si>
  <si>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</si>
  <si>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</si>
  <si>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</si>
  <si>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</si>
  <si>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</si>
  <si>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</si>
  <si>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</si>
  <si>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</si>
  <si>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</si>
  <si>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</si>
  <si>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</si>
  <si>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</si>
  <si>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</si>
  <si>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</si>
  <si>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</si>
  <si>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</si>
  <si>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</si>
  <si>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</si>
  <si>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</si>
  <si>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</si>
  <si>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</si>
  <si>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</si>
  <si>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</si>
  <si>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</si>
  <si>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</si>
  <si>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</si>
  <si>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</si>
  <si>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</si>
  <si>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</si>
  <si>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</si>
  <si>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</si>
  <si>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</si>
  <si>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</si>
  <si>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</si>
  <si>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</si>
  <si>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</si>
  <si>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</si>
  <si>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</si>
  <si>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</si>
  <si>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</si>
  <si>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</si>
  <si>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</si>
  <si>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</si>
  <si>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</si>
  <si>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</si>
  <si>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</si>
  <si>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</si>
  <si>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</si>
  <si>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</si>
  <si>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</si>
  <si>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</si>
  <si>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</si>
  <si>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</si>
  <si>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</si>
  <si>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</si>
  <si>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</si>
  <si>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</si>
  <si>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</si>
  <si>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</si>
  <si>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</si>
  <si>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</si>
  <si>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</si>
  <si>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</si>
  <si>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</si>
  <si>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</si>
  <si>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</si>
  <si>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</si>
  <si>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</si>
  <si>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</si>
  <si>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</si>
  <si>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</si>
  <si>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</si>
  <si>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</si>
  <si>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</si>
  <si>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</si>
  <si>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</si>
  <si>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</si>
  <si>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</si>
  <si>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</si>
  <si>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</si>
  <si>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</si>
  <si>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</si>
  <si>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</si>
  <si>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</si>
  <si>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</si>
  <si>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</si>
  <si>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</si>
  <si>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</si>
  <si>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</si>
  <si>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</si>
  <si>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</si>
  <si>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</si>
  <si>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</si>
  <si>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</si>
  <si>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</si>
  <si>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</si>
  <si>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</si>
  <si>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</si>
  <si>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</si>
  <si>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</si>
  <si>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</si>
  <si>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</si>
  <si>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</si>
  <si>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</si>
  <si>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</si>
  <si>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</si>
  <si>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</si>
  <si>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</si>
  <si>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</si>
  <si>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</si>
  <si>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</si>
  <si>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</si>
  <si>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</si>
  <si>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</si>
  <si>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</si>
  <si>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</si>
  <si>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</si>
  <si>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</si>
  <si>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</si>
  <si>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</si>
  <si>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</si>
  <si>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</si>
  <si>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</si>
  <si>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</si>
  <si>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</si>
  <si>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</si>
  <si>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</si>
  <si>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</si>
  <si>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</si>
  <si>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</si>
  <si>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</si>
  <si>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</si>
  <si>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</si>
  <si>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</si>
  <si>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</si>
  <si>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</si>
  <si>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</si>
  <si>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</si>
  <si>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</si>
  <si>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</si>
  <si>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</si>
  <si>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</si>
  <si>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</si>
  <si>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</si>
  <si>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</si>
  <si>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</si>
  <si>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</si>
  <si>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</si>
  <si>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</si>
  <si>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</si>
  <si>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</si>
  <si>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</si>
  <si>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</si>
  <si>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</si>
  <si>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</si>
  <si>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</si>
  <si>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</si>
  <si>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</si>
  <si>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</si>
  <si>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</si>
  <si>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</si>
  <si>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</si>
  <si>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</si>
  <si>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</si>
  <si>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</si>
  <si>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</si>
  <si>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</si>
  <si>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</si>
  <si>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</si>
  <si>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</si>
  <si>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</si>
  <si>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</si>
  <si>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</si>
  <si>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</si>
  <si>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</si>
  <si>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</si>
  <si>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</si>
  <si>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</si>
  <si>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</si>
  <si>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</si>
  <si>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</si>
  <si>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</si>
  <si>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</si>
  <si>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</si>
  <si>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</si>
  <si>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</si>
  <si>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</si>
  <si>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</si>
  <si>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</si>
  <si>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</si>
  <si>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</si>
  <si>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</si>
  <si>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</si>
  <si>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</si>
  <si>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</si>
  <si>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</si>
  <si>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</si>
  <si>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</si>
  <si>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</si>
  <si>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</si>
  <si>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</si>
  <si>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</si>
  <si>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</si>
  <si>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</si>
  <si>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</si>
  <si>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</si>
  <si>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</si>
  <si>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</si>
  <si>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</si>
  <si>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</si>
  <si>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</si>
  <si>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</si>
  <si>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</si>
  <si>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</si>
  <si>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</si>
  <si>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</si>
  <si>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</si>
  <si>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</si>
  <si>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</si>
  <si>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</si>
  <si>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</si>
  <si>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</si>
  <si>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</si>
  <si>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</si>
  <si>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</si>
  <si>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</si>
  <si>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</si>
  <si>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</si>
  <si>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</si>
  <si>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</si>
  <si>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</si>
  <si>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</si>
  <si>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</si>
  <si>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</si>
  <si>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</si>
  <si>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</si>
  <si>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</si>
  <si>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</si>
  <si>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</si>
  <si>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</si>
  <si>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</si>
  <si>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</si>
  <si>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</si>
  <si>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</si>
  <si>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</si>
  <si>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</si>
  <si>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</si>
  <si>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</si>
  <si>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</si>
  <si>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</si>
  <si>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</si>
  <si>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</si>
  <si>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</si>
  <si>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</si>
  <si>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</si>
  <si>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</si>
  <si>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</si>
  <si>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</si>
  <si>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</si>
  <si>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</si>
  <si>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</si>
  <si>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</si>
  <si>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</si>
  <si>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</si>
  <si>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</si>
  <si>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</si>
  <si>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</si>
  <si>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</si>
  <si>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</si>
  <si>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</si>
  <si>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</si>
  <si>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</si>
  <si>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</si>
  <si>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</si>
  <si>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</si>
  <si>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</si>
  <si>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</si>
  <si>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</si>
  <si>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</si>
  <si>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</si>
  <si>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</si>
  <si>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</si>
  <si>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</si>
  <si>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</si>
  <si>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</si>
  <si>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</si>
  <si>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</si>
  <si>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</si>
  <si>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</si>
  <si>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</si>
  <si>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</si>
  <si>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</si>
  <si>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</si>
  <si>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</si>
  <si>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</si>
  <si>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</si>
  <si>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</si>
  <si>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</si>
  <si>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</si>
  <si>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</si>
  <si>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</si>
  <si>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</si>
  <si>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</si>
  <si>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</si>
  <si>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</si>
  <si>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</si>
  <si>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</si>
  <si>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</si>
  <si>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</si>
  <si>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</si>
  <si>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</si>
  <si>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</si>
  <si>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</si>
  <si>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</si>
  <si>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</si>
  <si>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</si>
  <si>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</si>
  <si>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</si>
  <si>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</si>
  <si>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</si>
  <si>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</si>
  <si>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</si>
  <si>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</si>
  <si>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</si>
  <si>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</si>
  <si>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</si>
  <si>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</si>
  <si>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</si>
  <si>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</si>
  <si>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</si>
  <si>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</si>
  <si>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</si>
  <si>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</si>
  <si>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</si>
  <si>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</si>
  <si>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</si>
  <si>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</si>
  <si>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</si>
  <si>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</si>
  <si>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</si>
  <si>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</si>
  <si>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</si>
  <si>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</si>
  <si>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</si>
  <si>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</si>
  <si>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</si>
  <si>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</si>
  <si>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</si>
  <si>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</si>
  <si>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</si>
  <si>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</si>
  <si>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</si>
  <si>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</si>
  <si>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</si>
  <si>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</si>
  <si>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</si>
  <si>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</si>
  <si>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</si>
  <si>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</si>
  <si>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</si>
  <si>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</si>
  <si>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</si>
  <si>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</si>
  <si>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</si>
  <si>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</si>
  <si>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</si>
  <si>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</si>
  <si>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</si>
  <si>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</si>
  <si>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</si>
  <si>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</si>
  <si>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</si>
  <si>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</si>
  <si>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</si>
  <si>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</si>
  <si>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</si>
  <si>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</si>
  <si>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</si>
  <si>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</si>
  <si>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</si>
  <si>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</si>
  <si>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</si>
  <si>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</si>
  <si>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</si>
  <si>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</si>
  <si>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</si>
  <si>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</si>
  <si>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</si>
  <si>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</si>
  <si>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</si>
  <si>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</si>
  <si>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</si>
  <si>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</si>
  <si>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</si>
  <si>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</si>
  <si>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</si>
  <si>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</si>
  <si>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</si>
  <si>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</si>
  <si>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</si>
  <si>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</si>
  <si>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</si>
  <si>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</si>
  <si>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</si>
  <si>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</si>
  <si>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</si>
  <si>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</si>
  <si>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</si>
  <si>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</si>
  <si>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</si>
  <si>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</si>
  <si>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</si>
  <si>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</si>
  <si>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</si>
  <si>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</si>
  <si>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</si>
  <si>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</si>
  <si>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</si>
  <si>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</si>
  <si>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</si>
  <si>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</si>
  <si>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</si>
  <si>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</si>
  <si>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</si>
  <si>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</si>
  <si>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</si>
  <si>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</si>
  <si>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</si>
  <si>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</si>
  <si>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</si>
  <si>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</si>
  <si>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</si>
  <si>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</si>
  <si>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</si>
  <si>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</si>
  <si>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</si>
  <si>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</si>
  <si>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</si>
  <si>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</si>
  <si>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</si>
  <si>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</si>
  <si>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</si>
  <si>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</si>
  <si>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</si>
  <si>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</si>
  <si>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</si>
  <si>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</si>
  <si>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</si>
  <si>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</si>
  <si>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</si>
  <si>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</si>
  <si>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</si>
  <si>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</si>
  <si>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</si>
  <si>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</si>
  <si>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</si>
  <si>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</si>
  <si>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</si>
  <si>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</si>
  <si>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</si>
  <si>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</si>
  <si>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</si>
  <si>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</si>
  <si>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</si>
  <si>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</si>
  <si>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</si>
  <si>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</si>
  <si>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</si>
  <si>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</si>
  <si>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</si>
  <si>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</si>
  <si>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</si>
  <si>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</si>
  <si>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</si>
  <si>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</si>
  <si>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</si>
  <si>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</si>
  <si>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</si>
  <si>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</si>
  <si>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</si>
  <si>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</si>
  <si>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</si>
  <si>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</si>
  <si>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</si>
  <si>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</si>
  <si>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</si>
  <si>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</si>
  <si>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</si>
  <si>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</si>
  <si>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</si>
  <si>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</si>
  <si>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</si>
  <si>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</si>
  <si>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</si>
  <si>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</si>
  <si>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</si>
  <si>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</si>
  <si>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</si>
  <si>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</si>
  <si>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</si>
  <si>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</si>
  <si>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</si>
  <si>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</si>
  <si>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</si>
  <si>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</si>
  <si>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</si>
  <si>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</si>
  <si>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</si>
  <si>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</si>
  <si>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</si>
  <si>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</si>
  <si>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</si>
  <si>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</si>
  <si>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</si>
  <si>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</si>
  <si>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</si>
  <si>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</si>
  <si>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</si>
  <si>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</si>
  <si>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</si>
  <si>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</si>
  <si>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</si>
  <si>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</si>
  <si>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</si>
  <si>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</si>
  <si>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</si>
  <si>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</si>
  <si>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</si>
  <si>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</si>
  <si>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</si>
  <si>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</si>
  <si>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</si>
  <si>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</si>
  <si>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</si>
  <si>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</si>
  <si>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</si>
  <si>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</si>
  <si>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</si>
  <si>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</si>
  <si>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</si>
  <si>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</si>
  <si>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</si>
  <si>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</si>
  <si>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</si>
  <si>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</si>
  <si>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</si>
  <si>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</si>
  <si>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</si>
  <si>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</si>
  <si>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</si>
  <si>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</si>
  <si>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</si>
  <si>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</si>
  <si>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</si>
  <si>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</si>
  <si>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</si>
  <si>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</si>
  <si>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</si>
  <si>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</si>
  <si>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</si>
  <si>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</si>
  <si>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</si>
  <si>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</si>
  <si>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</si>
  <si>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</si>
  <si>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</si>
  <si>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</si>
  <si>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</si>
  <si>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</si>
  <si>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</si>
  <si>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</si>
  <si>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</si>
  <si>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</si>
  <si>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</si>
  <si>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</si>
  <si>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</si>
  <si>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</si>
  <si>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</si>
  <si>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</si>
  <si>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</si>
  <si>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</si>
  <si>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</si>
  <si>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</si>
  <si>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</si>
  <si>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</si>
  <si>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</si>
  <si>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</si>
  <si>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</si>
  <si>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</si>
  <si>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</si>
  <si>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</si>
  <si>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</si>
  <si>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</si>
  <si>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</si>
  <si>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</si>
  <si>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</si>
  <si>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</si>
  <si>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</si>
  <si>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</si>
  <si>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</si>
  <si>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</si>
  <si>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</si>
  <si>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</si>
  <si>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</si>
  <si>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</si>
  <si>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</si>
  <si>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</si>
  <si>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</si>
  <si>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</si>
  <si>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</si>
  <si>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</si>
  <si>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</si>
  <si>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</si>
  <si>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</si>
  <si>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</si>
  <si>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</si>
  <si>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</si>
  <si>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</si>
  <si>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</si>
  <si>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</si>
  <si>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</si>
  <si>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</si>
  <si>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</si>
  <si>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</si>
  <si>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</si>
  <si>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</si>
  <si>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</si>
  <si>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</si>
  <si>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</si>
  <si>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</si>
  <si>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</si>
  <si>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</si>
  <si>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</si>
  <si>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</si>
  <si>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</si>
  <si>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</si>
  <si>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</si>
  <si>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</si>
  <si>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</si>
  <si>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</si>
  <si>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</si>
  <si>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</si>
  <si>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</si>
  <si>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</si>
  <si>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</si>
  <si>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</si>
  <si>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</si>
  <si>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</si>
  <si>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</si>
  <si>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</si>
  <si>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</si>
  <si>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</si>
  <si>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</si>
  <si>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</si>
  <si>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</si>
  <si>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</si>
  <si>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</si>
  <si>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</si>
  <si>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</si>
  <si>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</si>
  <si>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</si>
  <si>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</si>
  <si>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</si>
  <si>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</si>
  <si>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</si>
  <si>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</si>
  <si>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</si>
  <si>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</si>
  <si>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</si>
  <si>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</si>
  <si>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</si>
  <si>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</si>
  <si>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</si>
  <si>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</si>
  <si>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</si>
  <si>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</si>
  <si>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</si>
  <si>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</si>
  <si>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</si>
  <si>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</si>
  <si>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</si>
  <si>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</si>
  <si>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</si>
  <si>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</si>
  <si>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</si>
  <si>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</si>
  <si>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</si>
  <si>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</si>
  <si>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</si>
  <si>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</si>
  <si>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</si>
  <si>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</si>
  <si>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</si>
  <si>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</si>
  <si>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</si>
  <si>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</si>
  <si>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</si>
  <si>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</si>
  <si>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</si>
  <si>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</si>
  <si>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</si>
  <si>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</si>
  <si>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</si>
  <si>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</si>
  <si>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</si>
  <si>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</si>
  <si>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</si>
  <si>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</si>
  <si>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</si>
  <si>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</si>
  <si>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</si>
  <si>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</si>
  <si>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</si>
  <si>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</si>
  <si>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</si>
  <si>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</si>
  <si>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</si>
  <si>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</si>
  <si>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</si>
  <si>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</si>
  <si>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</si>
  <si>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</si>
  <si>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</si>
  <si>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</si>
  <si>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</si>
  <si>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</si>
  <si>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</si>
  <si>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</si>
  <si>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</si>
  <si>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</si>
  <si>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</si>
  <si>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</si>
  <si>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</si>
  <si>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</si>
  <si>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</si>
  <si>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</si>
  <si>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</si>
  <si>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</si>
  <si>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</si>
  <si>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</si>
  <si>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</si>
  <si>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</si>
  <si>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</si>
  <si>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</si>
  <si>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</si>
  <si>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</si>
  <si>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</si>
  <si>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</si>
  <si>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</si>
  <si>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</si>
  <si>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</si>
  <si>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</si>
  <si>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</si>
  <si>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</si>
  <si>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</si>
  <si>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</si>
  <si>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</si>
  <si>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</si>
  <si>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</si>
  <si>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</si>
  <si>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</si>
  <si>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</si>
  <si>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</si>
  <si>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</si>
  <si>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</si>
  <si>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</si>
  <si>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</si>
  <si>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</si>
  <si>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</si>
  <si>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</si>
  <si>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</si>
  <si>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</si>
  <si>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</si>
  <si>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</si>
  <si>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</si>
  <si>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</si>
  <si>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</si>
  <si>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</si>
  <si>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</si>
  <si>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</si>
  <si>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</si>
  <si>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</si>
  <si>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</si>
  <si>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</si>
  <si>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</si>
  <si>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</si>
  <si>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</si>
  <si>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</si>
  <si>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</si>
  <si>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</si>
  <si>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</si>
  <si>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</si>
  <si>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</si>
  <si>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</si>
  <si>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</si>
  <si>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</si>
  <si>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</si>
  <si>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</si>
  <si>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</si>
  <si>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</si>
  <si>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</si>
  <si>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</si>
  <si>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</si>
  <si>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</si>
  <si>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</si>
  <si>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</si>
  <si>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</si>
  <si>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</si>
  <si>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</si>
  <si>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</si>
  <si>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</si>
  <si>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</si>
  <si>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</si>
  <si>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</si>
  <si>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</si>
  <si>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</si>
  <si>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</si>
  <si>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</si>
  <si>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</si>
  <si>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</si>
  <si>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</si>
  <si>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</si>
  <si>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</si>
  <si>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</si>
  <si>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</si>
  <si>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</si>
  <si>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</si>
  <si>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</si>
  <si>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</si>
  <si>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</si>
  <si>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</si>
  <si>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</si>
  <si>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</si>
  <si>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</si>
  <si>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</si>
  <si>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</si>
  <si>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</si>
  <si>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</si>
  <si>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</si>
  <si>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</si>
  <si>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</si>
  <si>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</si>
  <si>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</si>
  <si>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</si>
  <si>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</si>
  <si>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</si>
  <si>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</si>
  <si>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</si>
  <si>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</si>
  <si>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</si>
  <si>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</si>
  <si>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</si>
  <si>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</si>
  <si>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</si>
  <si>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</si>
  <si>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</si>
  <si>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</si>
  <si>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</si>
  <si>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</si>
  <si>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</si>
  <si>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</si>
  <si>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</si>
  <si>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</si>
  <si>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</si>
  <si>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</si>
  <si>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</si>
  <si>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</si>
  <si>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</si>
  <si>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</si>
  <si>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</si>
  <si>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</si>
  <si>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</si>
  <si>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</si>
  <si>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</si>
  <si>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</si>
  <si>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</si>
  <si>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</si>
  <si>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</si>
  <si>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</si>
  <si>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</si>
  <si>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</si>
  <si>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</si>
  <si>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</si>
  <si>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</si>
  <si>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</si>
  <si>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</si>
  <si>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</si>
  <si>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</si>
  <si>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</si>
  <si>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</si>
  <si>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</si>
  <si>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</si>
  <si>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</si>
  <si>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</si>
  <si>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</si>
  <si>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</si>
  <si>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</si>
  <si>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</si>
  <si>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</si>
  <si>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</si>
  <si>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</si>
  <si>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</si>
  <si>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</si>
  <si>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</si>
  <si>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</si>
  <si>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</si>
  <si>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</si>
  <si>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</si>
  <si>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</si>
  <si>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</si>
  <si>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</si>
  <si>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</si>
  <si>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</si>
  <si>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</si>
  <si>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</si>
  <si>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</si>
  <si>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</si>
  <si>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</si>
  <si>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</si>
  <si>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</si>
  <si>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</si>
  <si>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</si>
  <si>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</si>
  <si>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</si>
  <si>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</si>
  <si>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</si>
  <si>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</si>
  <si>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</si>
  <si>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</si>
  <si>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</si>
  <si>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</si>
  <si>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</si>
  <si>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</si>
  <si>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</si>
  <si>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</si>
  <si>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</si>
  <si>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</si>
  <si>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</si>
  <si>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</si>
  <si>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</si>
  <si>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</si>
  <si>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</si>
  <si>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</si>
  <si>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</si>
  <si>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</si>
  <si>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</si>
  <si>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</si>
  <si>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</si>
  <si>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</si>
  <si>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</si>
  <si>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</si>
  <si>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</si>
  <si>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</si>
  <si>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</si>
  <si>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</si>
  <si>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</si>
  <si>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</si>
  <si>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</si>
  <si>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</si>
  <si>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</si>
  <si>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</si>
  <si>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</si>
  <si>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</si>
  <si>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</si>
  <si>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</si>
  <si>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</si>
  <si>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</si>
  <si>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</si>
  <si>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</si>
  <si>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</si>
  <si>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</si>
  <si>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</si>
  <si>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</si>
  <si>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</si>
  <si>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</si>
  <si>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</si>
  <si>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</si>
  <si>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</si>
  <si>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</si>
  <si>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</si>
  <si>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</si>
  <si>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</si>
  <si>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</si>
  <si>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</si>
  <si>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</si>
  <si>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</si>
  <si>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</si>
  <si>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</si>
  <si>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</si>
  <si>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</si>
  <si>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</si>
  <si>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</si>
  <si>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</si>
  <si>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</si>
  <si>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</si>
  <si>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</si>
  <si>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</si>
  <si>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</si>
  <si>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</si>
  <si>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</si>
  <si>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</si>
  <si>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</si>
  <si>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</si>
  <si>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</si>
  <si>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</si>
  <si>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</si>
  <si>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</si>
  <si>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</si>
  <si>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</si>
  <si>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</si>
  <si>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</si>
  <si>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</si>
  <si>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</si>
  <si>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</si>
  <si>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</si>
  <si>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</si>
  <si>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</si>
  <si>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</si>
  <si>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</si>
  <si>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</si>
  <si>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</si>
  <si>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</si>
  <si>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</si>
  <si>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</si>
  <si>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</si>
  <si>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</si>
  <si>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</si>
  <si>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</si>
  <si>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</si>
  <si>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</si>
  <si>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</si>
  <si>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</si>
  <si>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</si>
  <si>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</si>
  <si>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</si>
  <si>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</si>
  <si>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</si>
  <si>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</si>
  <si>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</si>
  <si>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</si>
  <si>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</si>
  <si>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</si>
  <si>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</si>
  <si>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</si>
  <si>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</si>
  <si>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</si>
  <si>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</si>
  <si>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</si>
  <si>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</si>
  <si>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</si>
  <si>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</si>
  <si>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</si>
  <si>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</si>
  <si>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</si>
  <si>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</si>
  <si>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</si>
  <si>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</si>
  <si>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</si>
  <si>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</si>
  <si>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</si>
  <si>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</si>
  <si>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</si>
  <si>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</si>
  <si>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</si>
  <si>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</si>
  <si>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</si>
  <si>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</si>
  <si>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</si>
  <si>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</si>
  <si>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</si>
  <si>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</si>
  <si>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</si>
  <si>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</si>
  <si>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</si>
  <si>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</si>
  <si>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</si>
  <si>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</si>
  <si>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</si>
  <si>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</si>
  <si>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</si>
  <si>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</si>
  <si>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</si>
  <si>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</si>
  <si>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</si>
  <si>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</si>
  <si>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</si>
  <si>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</si>
  <si>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</si>
  <si>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</si>
  <si>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</si>
  <si>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</si>
  <si>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</si>
  <si>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</si>
  <si>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</si>
  <si>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</si>
  <si>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</si>
  <si>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</si>
  <si>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</si>
  <si>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</si>
  <si>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</si>
  <si>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</si>
  <si>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</si>
  <si>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</si>
  <si>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</si>
  <si>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</si>
  <si>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</si>
  <si>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</si>
  <si>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</si>
  <si>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</si>
  <si>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</si>
  <si>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</si>
  <si>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</si>
  <si>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</si>
  <si>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</si>
  <si>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</si>
  <si>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</si>
  <si>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</si>
  <si>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</si>
  <si>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</si>
  <si>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</si>
  <si>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</si>
  <si>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</si>
  <si>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</si>
  <si>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</si>
  <si>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</si>
  <si>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</si>
  <si>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</si>
  <si>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</si>
  <si>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</si>
  <si>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</si>
  <si>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</si>
  <si>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</si>
  <si>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</si>
  <si>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</si>
  <si>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</si>
  <si>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</si>
  <si>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</si>
  <si>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</si>
  <si>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</si>
  <si>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</si>
  <si>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</si>
  <si>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</si>
  <si>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</si>
  <si>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</si>
  <si>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</si>
  <si>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</si>
  <si>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</si>
  <si>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</si>
  <si>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</si>
  <si>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</si>
  <si>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</si>
  <si>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</si>
  <si>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</si>
  <si>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</si>
  <si>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</si>
  <si>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</si>
  <si>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</si>
  <si>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</si>
  <si>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</si>
  <si>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</si>
  <si>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</si>
  <si>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</si>
  <si>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</si>
  <si>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</si>
  <si>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</si>
  <si>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</si>
  <si>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</si>
  <si>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</si>
  <si>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</si>
  <si>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</si>
  <si>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</si>
  <si>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</si>
  <si>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</si>
  <si>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</si>
  <si>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</si>
  <si>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</si>
  <si>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</si>
  <si>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</si>
  <si>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</si>
  <si>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</si>
  <si>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</si>
  <si>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</si>
  <si>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</si>
  <si>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</si>
  <si>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</si>
  <si>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</si>
  <si>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</si>
  <si>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</si>
  <si>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</si>
  <si>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</si>
  <si>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</si>
  <si>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</si>
  <si>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</si>
  <si>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</si>
  <si>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</si>
  <si>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</si>
  <si>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</si>
  <si>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</si>
  <si>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</si>
  <si>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</si>
  <si>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</si>
  <si>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</si>
  <si>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</si>
  <si>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</si>
  <si>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</si>
  <si>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</si>
  <si>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</si>
  <si>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</si>
  <si>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</si>
  <si>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</si>
  <si>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</si>
  <si>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</si>
  <si>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</si>
  <si>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</si>
  <si>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</si>
  <si>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</si>
  <si>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</si>
  <si>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</si>
  <si>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</si>
  <si>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</si>
  <si>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</si>
  <si>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</si>
  <si>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</si>
  <si>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</si>
  <si>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</si>
  <si>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</si>
  <si>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</si>
  <si>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</si>
  <si>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</si>
  <si>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</si>
  <si>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</si>
  <si>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</si>
  <si>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</si>
  <si>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</si>
  <si>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</si>
  <si>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</si>
  <si>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</si>
  <si>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</si>
  <si>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</si>
  <si>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</si>
  <si>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</si>
  <si>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</si>
  <si>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</si>
  <si>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</si>
  <si>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</si>
  <si>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</si>
  <si>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</si>
  <si>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</si>
  <si>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</si>
  <si>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</si>
  <si>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</si>
  <si>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</si>
  <si>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</si>
  <si>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</si>
  <si>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</si>
  <si>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</si>
  <si>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</si>
  <si>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</si>
  <si>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</si>
  <si>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</si>
  <si>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</si>
  <si>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</si>
  <si>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</si>
  <si>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</si>
  <si>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</si>
  <si>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</si>
  <si>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</si>
  <si>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</si>
  <si>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</si>
  <si>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</si>
  <si>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</si>
  <si>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</si>
  <si>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</si>
  <si>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</si>
  <si>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</si>
  <si>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</si>
  <si>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</si>
  <si>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</si>
  <si>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</si>
  <si>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</si>
  <si>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</si>
  <si>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</si>
  <si>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</si>
  <si>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</si>
  <si>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</si>
  <si>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</si>
  <si>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</si>
  <si>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</si>
  <si>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</si>
  <si>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</si>
  <si>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</si>
  <si>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</si>
  <si>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</si>
  <si>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</si>
  <si>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</si>
  <si>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</si>
  <si>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</si>
  <si>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</si>
  <si>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</si>
  <si>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</si>
  <si>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</si>
  <si>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</si>
  <si>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</si>
  <si>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</si>
  <si>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</si>
  <si>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</si>
  <si>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</si>
  <si>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</si>
  <si>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</si>
  <si>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</si>
  <si>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</si>
  <si>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</si>
  <si>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</si>
  <si>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</si>
  <si>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</si>
  <si>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</si>
  <si>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</si>
  <si>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</si>
  <si>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</si>
  <si>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</si>
  <si>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</si>
  <si>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</si>
  <si>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</si>
  <si>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</si>
  <si>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</si>
  <si>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</si>
  <si>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</si>
  <si>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</si>
  <si>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</si>
  <si>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</si>
  <si>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</si>
  <si>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</si>
  <si>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</si>
  <si>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</si>
  <si>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</si>
  <si>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</si>
  <si>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</si>
  <si>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</si>
  <si>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</si>
  <si>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</si>
  <si>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</si>
  <si>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</si>
  <si>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</si>
  <si>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</si>
  <si>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</si>
  <si>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</si>
  <si>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</si>
  <si>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</si>
  <si>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</si>
  <si>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</si>
  <si>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</si>
  <si>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</si>
  <si>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</si>
  <si>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</si>
  <si>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</si>
  <si>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</si>
  <si>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</si>
  <si>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</si>
  <si>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</si>
  <si>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</si>
  <si>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</si>
  <si>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</si>
  <si>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</si>
  <si>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</si>
  <si>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</si>
  <si>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</si>
  <si>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</si>
  <si>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</si>
  <si>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</si>
  <si>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</si>
  <si>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</si>
  <si>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</si>
  <si>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</si>
  <si>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</si>
  <si>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</si>
  <si>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</si>
  <si>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</si>
  <si>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</si>
  <si>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</si>
  <si>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</si>
  <si>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</si>
  <si>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</si>
  <si>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</si>
  <si>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</si>
  <si>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</si>
  <si>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</si>
  <si>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</si>
  <si>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</si>
  <si>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</si>
  <si>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</si>
  <si>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</si>
  <si>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</si>
  <si>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</si>
  <si>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</si>
  <si>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</si>
  <si>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</si>
  <si>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</si>
  <si>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</si>
  <si>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</si>
  <si>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</si>
  <si>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</si>
  <si>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</si>
  <si>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</si>
  <si>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</si>
  <si>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</si>
  <si>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</si>
  <si>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</si>
  <si>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</si>
  <si>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</si>
  <si>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</si>
  <si>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</si>
  <si>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</si>
  <si>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</si>
  <si>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</si>
  <si>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</si>
  <si>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</si>
  <si>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</si>
  <si>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</si>
  <si>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</si>
  <si>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</si>
  <si>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</si>
  <si>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</si>
  <si>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</si>
  <si>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</si>
  <si>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</si>
  <si>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</si>
  <si>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</si>
  <si>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</si>
  <si>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</si>
  <si>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</si>
  <si>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</si>
  <si>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</si>
  <si>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</si>
  <si>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</si>
  <si>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</si>
  <si>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</si>
  <si>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</si>
  <si>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</si>
  <si>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</si>
  <si>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</si>
  <si>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</si>
  <si>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</si>
  <si>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</si>
  <si>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</si>
  <si>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</si>
  <si>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</si>
  <si>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</si>
  <si>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</si>
  <si>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</si>
  <si>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</si>
  <si>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</si>
  <si>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</si>
  <si>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</si>
  <si>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</si>
  <si>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</si>
  <si>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</si>
  <si>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</si>
  <si>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</si>
  <si>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</si>
  <si>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</si>
  <si>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</si>
  <si>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</si>
  <si>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</si>
  <si>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</si>
  <si>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</si>
  <si>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</si>
  <si>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</si>
  <si>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</si>
  <si>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</si>
  <si>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</si>
  <si>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</si>
  <si>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</si>
  <si>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</si>
  <si>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</si>
  <si>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</si>
  <si>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</si>
  <si>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</si>
  <si>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</si>
  <si>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</si>
  <si>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</si>
  <si>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</si>
  <si>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</si>
  <si>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</si>
  <si>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</si>
  <si>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</si>
  <si>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</si>
  <si>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</si>
  <si>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</si>
  <si>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</si>
  <si>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</si>
  <si>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</si>
  <si>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</si>
  <si>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</si>
  <si>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</si>
  <si>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</si>
  <si>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</si>
  <si>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</si>
  <si>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</si>
  <si>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</si>
  <si>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</si>
  <si>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</si>
  <si>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</si>
  <si>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</si>
  <si>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</si>
  <si>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</si>
  <si>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</si>
  <si>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</si>
  <si>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</si>
  <si>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</si>
  <si>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</si>
  <si>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</si>
  <si>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</si>
  <si>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</si>
  <si>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</si>
  <si>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</si>
  <si>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</si>
  <si>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</si>
  <si>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</si>
  <si>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</si>
  <si>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</si>
  <si>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</si>
  <si>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</si>
  <si>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</si>
  <si>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</si>
  <si>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</si>
  <si>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</si>
  <si>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</si>
  <si>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</si>
  <si>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</si>
  <si>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</si>
  <si>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</si>
  <si>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</si>
  <si>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</si>
  <si>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</si>
  <si>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</si>
  <si>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</si>
  <si>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</si>
  <si>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</si>
  <si>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</si>
  <si>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</si>
  <si>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</si>
  <si>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</si>
  <si>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</si>
  <si>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</si>
  <si>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</si>
  <si>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</si>
  <si>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</si>
  <si>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</si>
  <si>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</si>
  <si>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</si>
  <si>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</si>
  <si>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</si>
  <si>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</si>
  <si>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</si>
  <si>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</si>
  <si>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</si>
  <si>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</si>
  <si>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</si>
  <si>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</si>
  <si>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</si>
  <si>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</si>
  <si>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</si>
  <si>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</si>
  <si>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</si>
  <si>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</si>
  <si>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</si>
  <si>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</si>
  <si>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</si>
  <si>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</si>
  <si>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</si>
  <si>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</si>
  <si>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</si>
  <si>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</si>
  <si>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</si>
  <si>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</si>
  <si>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</si>
  <si>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</si>
  <si>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</si>
  <si>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</si>
  <si>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</si>
  <si>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</si>
  <si>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</si>
  <si>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</si>
  <si>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</si>
  <si>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</si>
  <si>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</si>
  <si>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</si>
  <si>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</si>
  <si>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</si>
  <si>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</si>
  <si>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</si>
  <si>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</si>
  <si>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</si>
  <si>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</si>
  <si>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</si>
  <si>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</si>
  <si>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</si>
  <si>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</si>
  <si>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</si>
  <si>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</si>
  <si>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</si>
  <si>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</si>
  <si>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</si>
  <si>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</si>
  <si>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</si>
  <si>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</si>
  <si>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</si>
  <si>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</si>
  <si>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</si>
  <si>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</si>
  <si>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</si>
  <si>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</si>
  <si>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</si>
  <si>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</si>
  <si>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</si>
  <si>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</si>
  <si>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</si>
  <si>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</si>
  <si>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</si>
  <si>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</si>
  <si>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</si>
  <si>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</si>
  <si>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</si>
  <si>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</si>
  <si>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</si>
  <si>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</si>
  <si>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</si>
  <si>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</si>
  <si>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</si>
  <si>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</si>
  <si>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</si>
  <si>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</si>
  <si>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</si>
  <si>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</si>
  <si>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</si>
  <si>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</si>
  <si>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</si>
  <si>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</si>
  <si>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</si>
  <si>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</si>
  <si>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</si>
  <si>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</si>
  <si>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</si>
  <si>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</si>
  <si>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</si>
  <si>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</si>
  <si>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</si>
  <si>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</si>
  <si>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</si>
  <si>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</si>
  <si>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</si>
  <si>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</si>
  <si>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</si>
  <si>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</si>
  <si>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</si>
  <si>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</si>
  <si>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</si>
  <si>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</si>
  <si>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</si>
  <si>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</si>
  <si>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</si>
  <si>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</si>
  <si>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</si>
  <si>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</si>
  <si>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</si>
  <si>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</si>
  <si>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</si>
  <si>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</si>
  <si>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</si>
  <si>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</si>
  <si>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</si>
  <si>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</si>
  <si>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</si>
  <si>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</si>
  <si>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</si>
  <si>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</si>
  <si>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</si>
  <si>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</si>
  <si>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</si>
  <si>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</si>
  <si>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</si>
  <si>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</si>
  <si>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</si>
  <si>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</si>
  <si>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</si>
  <si>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</si>
  <si>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</si>
  <si>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</si>
  <si>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</si>
  <si>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</si>
  <si>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</si>
  <si>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</si>
  <si>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</si>
  <si>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</si>
  <si>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</si>
  <si>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</si>
  <si>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</si>
  <si>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</si>
  <si>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</si>
  <si>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</si>
  <si>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</si>
  <si>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</si>
  <si>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</si>
  <si>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</si>
  <si>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</si>
  <si>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</si>
  <si>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</si>
  <si>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</si>
  <si>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</si>
  <si>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</si>
  <si>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</si>
  <si>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</si>
  <si>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</si>
  <si>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</si>
  <si>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</si>
  <si>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</si>
  <si>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</si>
  <si>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</si>
  <si>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</si>
  <si>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</si>
  <si>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</si>
  <si>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</si>
  <si>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</si>
  <si>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</si>
  <si>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</si>
  <si>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</si>
  <si>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</si>
  <si>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</si>
  <si>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</si>
  <si>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</si>
  <si>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</si>
  <si>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</si>
  <si>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</si>
  <si>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</si>
  <si>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</si>
  <si>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</si>
  <si>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</si>
  <si>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</si>
  <si>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</si>
  <si>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</si>
  <si>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</si>
  <si>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</si>
  <si>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</si>
  <si>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</si>
  <si>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</si>
  <si>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</si>
  <si>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</si>
  <si>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</si>
  <si>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</si>
  <si>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</si>
  <si>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</si>
  <si>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</si>
  <si>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</si>
  <si>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</si>
  <si>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</si>
  <si>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</si>
  <si>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</si>
  <si>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</si>
  <si>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</si>
  <si>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</si>
  <si>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</si>
  <si>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</si>
  <si>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</si>
  <si>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</si>
  <si>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</si>
  <si>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</si>
  <si>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</si>
  <si>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</si>
  <si>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</si>
  <si>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</si>
  <si>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</si>
  <si>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</si>
  <si>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</si>
  <si>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</si>
  <si>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</si>
  <si>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</si>
  <si>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</si>
  <si>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</si>
  <si>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</si>
  <si>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</si>
  <si>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</si>
  <si>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</si>
  <si>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</si>
  <si>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</si>
  <si>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</si>
  <si>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</si>
  <si>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</si>
  <si>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</si>
  <si>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</si>
  <si>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</si>
  <si>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</si>
  <si>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</si>
  <si>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</si>
  <si>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</si>
  <si>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</si>
  <si>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</si>
  <si>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</si>
  <si>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</si>
  <si>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</si>
  <si>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</si>
  <si>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</si>
  <si>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</si>
  <si>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</si>
  <si>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</si>
  <si>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</si>
  <si>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</si>
  <si>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</si>
  <si>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</si>
  <si>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</si>
  <si>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</si>
  <si>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</si>
  <si>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</si>
  <si>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</si>
  <si>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</si>
  <si>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</si>
  <si>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</si>
  <si>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</si>
  <si>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</si>
  <si>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</si>
  <si>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</si>
  <si>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</si>
  <si>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</si>
  <si>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</si>
  <si>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</si>
  <si>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</si>
  <si>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</si>
  <si>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</si>
  <si>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</si>
  <si>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</si>
  <si>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</si>
  <si>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</si>
  <si>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</si>
  <si>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</si>
  <si>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</si>
  <si>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</si>
  <si>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</si>
  <si>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</si>
  <si>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</si>
  <si>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</si>
  <si>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</si>
  <si>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</si>
  <si>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</si>
  <si>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</si>
  <si>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</si>
  <si>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</si>
  <si>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</si>
  <si>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</si>
  <si>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</si>
  <si>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</si>
  <si>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</si>
  <si>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</si>
  <si>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</si>
  <si>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</si>
  <si>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</si>
  <si>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</si>
  <si>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</si>
  <si>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</si>
  <si>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</si>
  <si>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</si>
  <si>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</si>
  <si>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</si>
  <si>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</si>
  <si>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</si>
  <si>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</si>
  <si>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</si>
  <si>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</si>
  <si>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</si>
  <si>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</si>
  <si>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</si>
  <si>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</si>
  <si>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</si>
  <si>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</si>
  <si>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</si>
  <si>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</si>
  <si>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</si>
  <si>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</si>
  <si>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</si>
  <si>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</si>
  <si>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</si>
  <si>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</si>
  <si>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</si>
  <si>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</si>
  <si>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</si>
  <si>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</si>
  <si>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</si>
  <si>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</si>
  <si>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</si>
  <si>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</si>
  <si>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</si>
  <si>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</si>
  <si>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</si>
  <si>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</si>
  <si>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</si>
  <si>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</si>
  <si>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</si>
  <si>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</si>
  <si>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</si>
  <si>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</si>
  <si>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</si>
  <si>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</si>
  <si>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</si>
  <si>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</si>
  <si>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</si>
  <si>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</si>
  <si>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</si>
  <si>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</si>
  <si>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</si>
  <si>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</si>
  <si>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</si>
  <si>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</si>
  <si>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</si>
  <si>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</si>
  <si>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</si>
  <si>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</si>
  <si>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</si>
  <si>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</si>
  <si>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</si>
  <si>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</si>
  <si>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</si>
  <si>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</si>
  <si>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</si>
  <si>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</si>
  <si>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</si>
  <si>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</si>
  <si>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</si>
  <si>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</si>
  <si>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</si>
  <si>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</si>
  <si>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</si>
  <si>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</si>
  <si>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</si>
  <si>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</si>
  <si>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</si>
  <si>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</si>
  <si>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</si>
  <si>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</si>
  <si>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</si>
  <si>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</si>
  <si>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</si>
  <si>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</si>
  <si>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</si>
  <si>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</si>
  <si>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</si>
  <si>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</si>
  <si>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</si>
  <si>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</si>
  <si>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</si>
  <si>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</si>
  <si>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</si>
  <si>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</si>
  <si>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</si>
  <si>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</si>
  <si>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</si>
  <si>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</si>
  <si>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</si>
  <si>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</si>
  <si>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</si>
  <si>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</si>
  <si>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</si>
  <si>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</si>
  <si>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</si>
  <si>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</si>
  <si>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</si>
  <si>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</si>
  <si>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</si>
  <si>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</si>
  <si>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</si>
  <si>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</si>
  <si>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</si>
  <si>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</si>
  <si>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</si>
  <si>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</si>
  <si>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</si>
  <si>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</si>
  <si>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</si>
  <si>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</si>
  <si>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</si>
  <si>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</si>
  <si>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</si>
  <si>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</si>
  <si>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</si>
  <si>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</si>
  <si>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</si>
  <si>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</si>
  <si>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</si>
  <si>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</si>
  <si>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</si>
  <si>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</si>
  <si>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</si>
  <si>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</si>
  <si>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</si>
  <si>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</si>
  <si>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</si>
  <si>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</si>
  <si>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</si>
  <si>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</si>
  <si>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</si>
  <si>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</si>
  <si>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</si>
  <si>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</si>
  <si>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</si>
  <si>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</si>
  <si>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</si>
  <si>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</si>
  <si>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</si>
  <si>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</si>
  <si>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</si>
  <si>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</si>
  <si>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</si>
  <si>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</si>
  <si>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</si>
  <si>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</si>
  <si>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</si>
  <si>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</si>
  <si>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</si>
  <si>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</si>
  <si>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</si>
  <si>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</si>
  <si>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</si>
  <si>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</si>
  <si>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</si>
  <si>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</si>
  <si>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</si>
  <si>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</si>
  <si>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</si>
  <si>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</si>
  <si>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</si>
  <si>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</si>
  <si>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</si>
  <si>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</si>
  <si>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</si>
  <si>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</si>
  <si>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</si>
  <si>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</si>
  <si>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</si>
  <si>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</si>
  <si>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</si>
  <si>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</si>
  <si>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</si>
  <si>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</si>
  <si>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</si>
  <si>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</si>
  <si>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</si>
  <si>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</si>
  <si>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</si>
  <si>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</si>
  <si>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</si>
  <si>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</si>
  <si>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</si>
  <si>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</si>
  <si>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</si>
  <si>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</si>
  <si>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</si>
  <si>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</si>
  <si>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</si>
  <si>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</si>
  <si>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</si>
  <si>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</si>
  <si>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</si>
  <si>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</si>
  <si>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</si>
  <si>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</si>
  <si>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</si>
  <si>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</si>
  <si>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</si>
  <si>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</si>
  <si>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</si>
  <si>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</si>
  <si>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</si>
  <si>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</si>
  <si>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</si>
  <si>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</si>
  <si>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</si>
  <si>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</si>
  <si>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</si>
  <si>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</si>
  <si>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</si>
  <si>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</si>
  <si>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</si>
  <si>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</si>
  <si>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</si>
  <si>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</si>
  <si>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</si>
  <si>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</si>
  <si>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</si>
  <si>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</si>
  <si>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</si>
  <si>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</si>
  <si>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</si>
  <si>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</si>
  <si>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</si>
  <si>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</si>
  <si>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</si>
  <si>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</si>
  <si>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</si>
  <si>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</si>
  <si>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</si>
  <si>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</si>
  <si>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</si>
  <si>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</si>
  <si>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</si>
  <si>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</si>
  <si>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</si>
  <si>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</si>
  <si>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</si>
  <si>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</si>
  <si>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</si>
  <si>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</si>
  <si>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</si>
  <si>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</si>
  <si>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</si>
  <si>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</si>
  <si>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</si>
  <si>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</si>
  <si>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</si>
  <si>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</si>
  <si>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</si>
  <si>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</si>
  <si>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</si>
  <si>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</si>
  <si>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</si>
  <si>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</si>
  <si>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</si>
  <si>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</si>
  <si>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</si>
  <si>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</si>
  <si>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</si>
  <si>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</si>
  <si>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</si>
  <si>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</si>
  <si>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</si>
  <si>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</si>
  <si>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</si>
  <si>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</si>
  <si>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</si>
  <si>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</si>
  <si>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</si>
  <si>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</si>
  <si>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</si>
  <si>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</si>
  <si>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</si>
  <si>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</si>
  <si>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</si>
  <si>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</si>
  <si>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</si>
  <si>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</si>
  <si>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</si>
  <si>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</si>
  <si>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</si>
  <si>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</si>
  <si>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</si>
  <si>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</si>
  <si>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</si>
  <si>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</si>
  <si>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</si>
  <si>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</si>
  <si>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</si>
  <si>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</si>
  <si>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</si>
  <si>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</si>
  <si>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</si>
  <si>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</si>
  <si>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</si>
  <si>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</si>
  <si>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</si>
  <si>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</si>
  <si>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</si>
  <si>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</si>
  <si>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</si>
  <si>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</si>
  <si>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</si>
  <si>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</si>
  <si>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</si>
  <si>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</si>
  <si>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</si>
  <si>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</si>
  <si>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</si>
  <si>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</si>
  <si>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</si>
  <si>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</si>
  <si>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</si>
  <si>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</si>
  <si>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</si>
  <si>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</si>
  <si>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</si>
  <si>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</si>
  <si>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</si>
  <si>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</si>
  <si>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</si>
  <si>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</si>
  <si>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</si>
  <si>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</si>
  <si>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</si>
  <si>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</si>
  <si>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</si>
  <si>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</si>
  <si>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</si>
  <si>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</si>
  <si>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</si>
  <si>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</si>
  <si>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</si>
  <si>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</si>
  <si>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</si>
  <si>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</si>
  <si>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</si>
  <si>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</si>
  <si>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</si>
  <si>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</si>
  <si>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</si>
  <si>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</si>
  <si>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</si>
  <si>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</si>
  <si>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</si>
  <si>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</si>
  <si>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</si>
  <si>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</si>
  <si>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</si>
  <si>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</si>
  <si>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</si>
  <si>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</si>
  <si>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</si>
  <si>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</si>
  <si>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</si>
  <si>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</si>
  <si>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</si>
  <si>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</si>
  <si>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</si>
  <si>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</si>
  <si>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</si>
  <si>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</si>
  <si>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</si>
  <si>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</si>
  <si>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</si>
  <si>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</si>
  <si>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</si>
  <si>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</si>
  <si>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</si>
  <si>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</si>
  <si>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</si>
  <si>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</si>
  <si>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</si>
  <si>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</si>
  <si>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</si>
  <si>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</si>
  <si>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</si>
  <si>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</si>
  <si>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</si>
  <si>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</si>
  <si>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</si>
  <si>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</si>
  <si>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</si>
  <si>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</si>
  <si>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</si>
  <si>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</si>
  <si>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</si>
  <si>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</si>
  <si>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</si>
  <si>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</si>
  <si>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</si>
  <si>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</si>
  <si>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</si>
  <si>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</si>
  <si>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</si>
  <si>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</si>
  <si>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</si>
  <si>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</si>
  <si>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</si>
  <si>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</si>
  <si>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</si>
  <si>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</si>
  <si>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</si>
  <si>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</si>
  <si>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</si>
  <si>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</si>
  <si>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</si>
  <si>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</si>
  <si>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</si>
  <si>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</si>
  <si>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</si>
  <si>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</si>
  <si>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</si>
  <si>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</si>
  <si>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</si>
  <si>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</si>
  <si>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</si>
  <si>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</si>
  <si>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</si>
  <si>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</si>
  <si>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</si>
  <si>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</si>
  <si>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</si>
  <si>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</si>
  <si>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</si>
  <si>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</si>
  <si>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</si>
  <si>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</si>
  <si>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</si>
  <si>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</si>
  <si>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</si>
  <si>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</si>
  <si>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</si>
  <si>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</si>
  <si>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</si>
  <si>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</si>
  <si>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</si>
  <si>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</si>
  <si>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</si>
  <si>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</si>
  <si>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</si>
  <si>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</si>
  <si>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</si>
  <si>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</si>
  <si>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</si>
  <si>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</si>
  <si>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</si>
  <si>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</si>
  <si>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</si>
  <si>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</si>
  <si>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</si>
  <si>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</si>
  <si>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</si>
  <si>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</si>
  <si>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</si>
  <si>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</si>
  <si>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</si>
  <si>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</si>
  <si>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</si>
  <si>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</si>
  <si>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</si>
  <si>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</si>
  <si>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</si>
  <si>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</si>
  <si>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</si>
  <si>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</si>
  <si>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</si>
  <si>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</si>
  <si>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</si>
  <si>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</si>
  <si>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</si>
  <si>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</si>
  <si>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</si>
  <si>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</si>
  <si>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</si>
  <si>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</si>
  <si>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</si>
  <si>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</si>
  <si>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</si>
  <si>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</si>
  <si>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</si>
  <si>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</si>
  <si>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</si>
  <si>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</si>
  <si>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</si>
  <si>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</si>
  <si>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</si>
  <si>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</si>
  <si>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</si>
  <si>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</si>
  <si>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</si>
  <si>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</si>
  <si>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</si>
  <si>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</si>
  <si>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</si>
  <si>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</si>
  <si>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</si>
  <si>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</si>
  <si>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</si>
  <si>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</si>
  <si>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</si>
  <si>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</si>
  <si>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</si>
  <si>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</si>
  <si>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</si>
  <si>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</si>
  <si>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</si>
  <si>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</si>
  <si>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</si>
  <si>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</si>
  <si>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</si>
  <si>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</si>
  <si>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</si>
  <si>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</si>
  <si>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</si>
  <si>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</si>
  <si>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</si>
  <si>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</si>
  <si>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</si>
  <si>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</si>
  <si>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</si>
  <si>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</si>
  <si>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</si>
  <si>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</si>
  <si>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</si>
  <si>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</si>
  <si>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</si>
  <si>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</si>
  <si>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</si>
  <si>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</si>
  <si>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</si>
  <si>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</si>
  <si>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</si>
  <si>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</si>
  <si>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</si>
  <si>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</si>
  <si>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</si>
  <si>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</si>
  <si>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</si>
  <si>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</si>
  <si>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</si>
  <si>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</si>
  <si>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</si>
  <si>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</si>
  <si>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</si>
  <si>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</si>
  <si>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</si>
  <si>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</si>
  <si>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</si>
  <si>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</si>
  <si>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</si>
  <si>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</si>
  <si>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</si>
  <si>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</si>
  <si>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</si>
  <si>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</si>
  <si>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</si>
  <si>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</si>
  <si>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</si>
  <si>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</si>
  <si>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</si>
  <si>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</si>
  <si>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</si>
  <si>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</si>
  <si>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</si>
  <si>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</si>
  <si>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</si>
  <si>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</si>
  <si>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</si>
  <si>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</si>
  <si>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</si>
  <si>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</si>
  <si>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</si>
  <si>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</si>
  <si>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</si>
  <si>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</si>
  <si>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</si>
  <si>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</si>
  <si>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</si>
  <si>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</si>
  <si>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</si>
  <si>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</si>
  <si>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</si>
  <si>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</si>
  <si>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</si>
  <si>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</si>
  <si>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</si>
  <si>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</si>
  <si>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</si>
  <si>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</si>
  <si>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</si>
  <si>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</si>
  <si>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</si>
  <si>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</si>
  <si>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</si>
  <si>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</si>
  <si>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</si>
  <si>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</si>
  <si>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</si>
  <si>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</si>
  <si>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</si>
  <si>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</si>
  <si>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</si>
  <si>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</si>
  <si>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</si>
  <si>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</si>
  <si>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</si>
  <si>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</si>
  <si>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</si>
  <si>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</si>
  <si>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</si>
  <si>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</si>
  <si>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</si>
  <si>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</si>
  <si>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</si>
  <si>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</si>
  <si>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</si>
  <si>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</si>
  <si>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</si>
  <si>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</si>
  <si>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</si>
  <si>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</si>
  <si>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</si>
  <si>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</si>
  <si>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</si>
  <si>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</si>
  <si>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</si>
  <si>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</si>
  <si>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</si>
  <si>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</si>
  <si>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</si>
  <si>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</si>
  <si>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</si>
  <si>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</si>
  <si>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</si>
  <si>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</si>
  <si>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</si>
  <si>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</si>
  <si>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</si>
  <si>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</si>
  <si>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</si>
  <si>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</si>
  <si>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</si>
  <si>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</si>
  <si>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</si>
  <si>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</si>
  <si>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</si>
  <si>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</si>
  <si>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</si>
  <si>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</si>
  <si>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</si>
  <si>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</si>
  <si>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</si>
  <si>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</si>
  <si>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</si>
  <si>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</si>
  <si>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</si>
  <si>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</si>
  <si>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</si>
  <si>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</si>
  <si>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</si>
  <si>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</si>
  <si>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</si>
  <si>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</si>
  <si>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</si>
  <si>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</si>
  <si>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</si>
  <si>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</si>
  <si>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</si>
  <si>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</si>
  <si>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</si>
  <si>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</si>
  <si>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</si>
  <si>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</si>
  <si>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</si>
  <si>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</si>
  <si>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</si>
  <si>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</si>
  <si>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</si>
  <si>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</si>
  <si>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</si>
  <si>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</si>
  <si>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</si>
  <si>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</si>
  <si>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</si>
  <si>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</si>
  <si>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</si>
  <si>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</si>
  <si>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</si>
  <si>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</si>
  <si>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</si>
  <si>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</si>
  <si>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</si>
  <si>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</si>
  <si>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</si>
  <si>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</si>
  <si>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</si>
  <si>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</si>
  <si>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</si>
  <si>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</si>
  <si>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</si>
  <si>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</si>
  <si>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</si>
  <si>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</si>
  <si>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</si>
  <si>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</si>
  <si>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</si>
  <si>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</si>
  <si>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</si>
  <si>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</si>
  <si>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</si>
  <si>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</si>
  <si>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</si>
  <si>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</si>
  <si>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</si>
  <si>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</si>
  <si>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</si>
  <si>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</si>
  <si>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</si>
  <si>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</si>
  <si>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</si>
  <si>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</si>
  <si>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</si>
  <si>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</si>
  <si>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</si>
  <si>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</si>
  <si>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</si>
  <si>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</si>
  <si>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</si>
  <si>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</si>
  <si>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</si>
  <si>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</si>
  <si>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</si>
  <si>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</si>
  <si>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</si>
  <si>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</si>
  <si>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</si>
  <si>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</si>
  <si>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</si>
  <si>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</si>
  <si>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</si>
  <si>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</si>
  <si>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</si>
  <si>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</si>
  <si>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</si>
  <si>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</si>
  <si>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</si>
  <si>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</si>
  <si>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</si>
  <si>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</si>
  <si>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</si>
  <si>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</si>
  <si>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</si>
  <si>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</si>
  <si>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</si>
  <si>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</si>
  <si>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</si>
  <si>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</si>
  <si>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</si>
  <si>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</si>
  <si>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</si>
  <si>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</si>
  <si>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</si>
  <si>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</si>
  <si>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</si>
  <si>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</si>
  <si>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</si>
  <si>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</si>
  <si>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</si>
  <si>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</si>
  <si>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</si>
  <si>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</si>
  <si>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</si>
  <si>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</si>
  <si>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</si>
  <si>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</si>
  <si>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</si>
  <si>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</si>
  <si>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</si>
  <si>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</si>
  <si>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</si>
  <si>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</si>
  <si>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</si>
  <si>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</si>
  <si>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</si>
  <si>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</si>
  <si>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</si>
  <si>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</si>
  <si>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</si>
  <si>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</si>
  <si>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</si>
  <si>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</si>
  <si>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</si>
  <si>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</si>
  <si>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</si>
  <si>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</si>
  <si>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</si>
  <si>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</si>
  <si>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</si>
  <si>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</si>
  <si>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</si>
  <si>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</si>
  <si>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</si>
  <si>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</si>
  <si>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</si>
  <si>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</si>
  <si>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</si>
  <si>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</si>
  <si>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</si>
  <si>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</si>
  <si>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</si>
  <si>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</si>
  <si>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</si>
  <si>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</si>
  <si>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</si>
  <si>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</si>
  <si>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</si>
  <si>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</si>
  <si>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</si>
  <si>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</si>
  <si>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</si>
  <si>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</si>
  <si>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</si>
  <si>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</si>
  <si>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</si>
  <si>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</si>
  <si>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</si>
  <si>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</si>
  <si>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</si>
  <si>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</si>
  <si>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</si>
  <si>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</si>
  <si>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</si>
  <si>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</si>
  <si>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</si>
  <si>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</si>
  <si>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</si>
  <si>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</si>
  <si>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</si>
  <si>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</si>
  <si>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</si>
  <si>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</si>
  <si>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</si>
  <si>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</si>
  <si>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</si>
  <si>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</si>
  <si>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</si>
  <si>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</si>
  <si>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</si>
  <si>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</si>
  <si>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</si>
  <si>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</si>
  <si>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</si>
  <si>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</si>
  <si>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</si>
  <si>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</si>
  <si>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</si>
  <si>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</si>
  <si>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</si>
  <si>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</si>
  <si>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</si>
  <si>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</si>
  <si>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</si>
  <si>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</si>
  <si>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</si>
  <si>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</si>
  <si>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</si>
  <si>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</si>
  <si>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</si>
  <si>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</si>
  <si>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</si>
  <si>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</si>
  <si>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</si>
  <si>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</si>
  <si>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</si>
  <si>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</si>
  <si>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</si>
  <si>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</si>
  <si>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</si>
  <si>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</si>
  <si>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</si>
  <si>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</si>
  <si>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</si>
  <si>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</si>
  <si>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</si>
  <si>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</si>
  <si>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</si>
  <si>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</si>
  <si>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</si>
  <si>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</si>
  <si>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</si>
  <si>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</si>
  <si>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</si>
  <si>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</si>
  <si>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</si>
  <si>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</si>
  <si>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</si>
  <si>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</si>
  <si>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</si>
  <si>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</si>
  <si>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</si>
  <si>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</si>
  <si>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</si>
  <si>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</si>
  <si>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</si>
  <si>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</si>
  <si>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</si>
  <si>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</si>
  <si>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</si>
  <si>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</si>
  <si>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</si>
  <si>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</si>
  <si>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</si>
  <si>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</si>
  <si>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</si>
  <si>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</si>
  <si>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</si>
  <si>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</si>
  <si>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</si>
  <si>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</si>
  <si>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</si>
  <si>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</si>
  <si>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</si>
  <si>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</si>
  <si>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</si>
  <si>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</si>
  <si>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</si>
  <si>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</si>
  <si>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</si>
  <si>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</si>
  <si>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</si>
  <si>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</si>
  <si>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</si>
  <si>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</si>
  <si>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</si>
  <si>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</si>
  <si>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</si>
  <si>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</si>
  <si>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</si>
  <si>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</si>
  <si>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</si>
  <si>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</si>
  <si>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</si>
  <si>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</si>
  <si>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</si>
  <si>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</si>
  <si>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</si>
  <si>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</si>
  <si>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</si>
  <si>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</si>
  <si>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</si>
  <si>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</si>
  <si>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</si>
  <si>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</si>
  <si>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</si>
  <si>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</si>
  <si>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</si>
  <si>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</si>
  <si>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</si>
  <si>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</si>
  <si>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</si>
  <si>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</si>
  <si>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</si>
  <si>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</si>
  <si>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</si>
  <si>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</si>
  <si>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</si>
  <si>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</si>
  <si>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</si>
  <si>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</si>
  <si>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</si>
  <si>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</si>
  <si>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</si>
  <si>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</si>
  <si>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</si>
  <si>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</si>
  <si>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</si>
  <si>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</si>
  <si>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</si>
  <si>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</si>
  <si>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</si>
  <si>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</si>
  <si>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</si>
  <si>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</si>
  <si>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</si>
  <si>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</si>
  <si>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</si>
  <si>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</si>
  <si>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</si>
  <si>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</si>
  <si>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</si>
  <si>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</si>
  <si>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</si>
  <si>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</si>
  <si>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</si>
  <si>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</si>
  <si>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</si>
  <si>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</si>
  <si>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</si>
  <si>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</si>
  <si>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</si>
  <si>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</si>
  <si>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</si>
  <si>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</si>
  <si>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</si>
  <si>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</si>
  <si>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</si>
  <si>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</si>
  <si>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</si>
  <si>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</si>
  <si>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</si>
  <si>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</si>
  <si>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</si>
  <si>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</si>
  <si>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</si>
  <si>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</si>
  <si>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</si>
  <si>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</si>
  <si>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</si>
  <si>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</si>
  <si>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</si>
  <si>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</si>
  <si>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</si>
  <si>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</si>
  <si>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</si>
  <si>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</si>
  <si>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</si>
  <si>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</si>
  <si>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</si>
  <si>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</si>
  <si>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</si>
  <si>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</si>
  <si>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</si>
  <si>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</si>
  <si>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</si>
  <si>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</si>
  <si>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</si>
  <si>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</si>
  <si>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</si>
  <si>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</si>
  <si>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</si>
  <si>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</si>
  <si>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</si>
  <si>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</si>
  <si>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</si>
  <si>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</si>
  <si>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</si>
  <si>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</si>
  <si>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</si>
  <si>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</si>
  <si>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</si>
  <si>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</si>
  <si>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</si>
  <si>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</si>
  <si>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</si>
  <si>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</si>
  <si>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</si>
  <si>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</si>
  <si>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</si>
  <si>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</si>
  <si>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</si>
  <si>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</si>
  <si>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</si>
  <si>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</si>
  <si>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</si>
  <si>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</si>
  <si>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</si>
  <si>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</si>
  <si>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</si>
  <si>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</si>
  <si>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</si>
  <si>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</si>
  <si>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</si>
  <si>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</si>
  <si>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</si>
  <si>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</si>
  <si>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</si>
  <si>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</si>
  <si>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</si>
  <si>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</si>
  <si>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</si>
  <si>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</si>
  <si>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</si>
  <si>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</si>
  <si>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</si>
  <si>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</si>
  <si>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</si>
  <si>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</si>
  <si>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</si>
  <si>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</si>
  <si>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</si>
  <si>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</si>
  <si>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</si>
  <si>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</si>
  <si>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</si>
  <si>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</si>
  <si>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</si>
  <si>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</si>
  <si>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</si>
  <si>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</si>
  <si>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</si>
  <si>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</si>
  <si>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</si>
  <si>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</si>
  <si>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</si>
  <si>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</si>
  <si>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</si>
  <si>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</si>
  <si>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</si>
  <si>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</si>
  <si>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</si>
  <si>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</si>
  <si>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</si>
  <si>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</si>
  <si>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</si>
  <si>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</si>
  <si>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</si>
  <si>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</si>
  <si>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</si>
  <si>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</si>
  <si>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</si>
  <si>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</si>
  <si>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</si>
  <si>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</si>
  <si>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</si>
  <si>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</si>
  <si>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</si>
  <si>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</si>
  <si>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</si>
  <si>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</si>
  <si>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</si>
  <si>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</si>
  <si>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</si>
  <si>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</si>
  <si>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</si>
  <si>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</si>
  <si>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</si>
  <si>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</si>
  <si>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</si>
  <si>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</si>
  <si>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</si>
  <si>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</si>
  <si>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</si>
  <si>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</si>
  <si>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</si>
  <si>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</si>
  <si>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</si>
  <si>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</si>
  <si>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</si>
  <si>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</si>
  <si>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</si>
  <si>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</si>
  <si>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</si>
  <si>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</si>
  <si>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</si>
  <si>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</si>
  <si>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</si>
  <si>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</si>
  <si>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</si>
  <si>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</si>
  <si>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</si>
  <si>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</si>
  <si>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</si>
  <si>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</si>
  <si>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</si>
  <si>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</si>
  <si>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</si>
  <si>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</si>
  <si>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</si>
  <si>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</si>
  <si>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</si>
  <si>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</si>
  <si>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</si>
  <si>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</si>
  <si>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</si>
  <si>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</si>
  <si>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</si>
  <si>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</si>
  <si>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</si>
  <si>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</si>
  <si>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</si>
  <si>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</si>
  <si>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</si>
  <si>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</si>
  <si>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</si>
  <si>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</si>
  <si>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</si>
  <si>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</si>
  <si>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</si>
  <si>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</si>
  <si>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</si>
  <si>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</si>
  <si>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</si>
  <si>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</si>
  <si>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</si>
  <si>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</si>
  <si>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</si>
  <si>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</si>
  <si>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</si>
  <si>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</si>
  <si>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</si>
  <si>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</si>
  <si>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</si>
  <si>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</si>
  <si>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</si>
  <si>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</si>
  <si>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</si>
  <si>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</si>
  <si>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</si>
  <si>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</si>
  <si>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</si>
  <si>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</si>
  <si>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</si>
  <si>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</si>
  <si>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</si>
  <si>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</si>
  <si>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</si>
  <si>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</si>
  <si>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</si>
  <si>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</si>
  <si>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</si>
  <si>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</si>
  <si>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</si>
  <si>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</si>
  <si>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</si>
  <si>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</si>
  <si>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</si>
  <si>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</si>
  <si>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</si>
  <si>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</si>
  <si>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</si>
  <si>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</si>
  <si>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</si>
  <si>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</si>
  <si>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</si>
  <si>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</si>
  <si>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</si>
  <si>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</si>
  <si>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</si>
  <si>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</si>
  <si>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</si>
  <si>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</si>
  <si>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</si>
  <si>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</si>
  <si>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</si>
  <si>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</si>
  <si>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</si>
  <si>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</si>
  <si>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</si>
  <si>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</si>
  <si>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</si>
  <si>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</si>
  <si>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</si>
  <si>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</si>
  <si>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</si>
  <si>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</si>
  <si>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</si>
  <si>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</si>
  <si>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</si>
  <si>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</si>
  <si>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</si>
  <si>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</si>
  <si>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</si>
  <si>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</si>
  <si>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</si>
  <si>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</si>
  <si>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</si>
  <si>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</si>
  <si>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</si>
  <si>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</si>
  <si>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</si>
  <si>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</si>
  <si>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</si>
  <si>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</si>
  <si>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</si>
  <si>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</si>
  <si>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</si>
  <si>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</si>
  <si>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</si>
  <si>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</si>
  <si>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</si>
  <si>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</si>
  <si>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</si>
  <si>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</si>
  <si>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</si>
  <si>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</si>
  <si>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</si>
  <si>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</si>
  <si>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</si>
  <si>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</si>
  <si>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</si>
  <si>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</si>
  <si>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</si>
  <si>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</si>
  <si>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</si>
  <si>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</si>
  <si>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</si>
  <si>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</si>
  <si>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</si>
  <si>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</si>
  <si>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</si>
  <si>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</si>
  <si>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</si>
  <si>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</si>
  <si>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</si>
  <si>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</si>
  <si>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</si>
  <si>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</si>
  <si>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</si>
  <si>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</si>
  <si>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</si>
  <si>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</si>
  <si>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</si>
  <si>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</si>
  <si>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</si>
  <si>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</si>
  <si>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</si>
  <si>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</si>
  <si>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</si>
  <si>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</si>
  <si>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</si>
  <si>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</si>
  <si>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</si>
  <si>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</si>
  <si>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</si>
  <si>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</si>
  <si>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</si>
  <si>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</si>
  <si>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</si>
  <si>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</si>
  <si>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</si>
  <si>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</si>
  <si>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</si>
  <si>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</si>
  <si>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</si>
  <si>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</si>
  <si>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</si>
  <si>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</si>
  <si>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</si>
  <si>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</si>
  <si>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</si>
  <si>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</si>
  <si>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</si>
  <si>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</si>
  <si>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</si>
  <si>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</si>
  <si>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</si>
  <si>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</si>
  <si>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</si>
  <si>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</si>
  <si>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</si>
  <si>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</si>
  <si>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</si>
  <si>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</si>
  <si>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</si>
  <si>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</si>
  <si>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</si>
  <si>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</si>
  <si>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</si>
  <si>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</si>
  <si>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</si>
  <si>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</si>
  <si>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</si>
  <si>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</si>
  <si>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</si>
  <si>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</si>
  <si>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</si>
  <si>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</si>
  <si>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</si>
  <si>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</si>
  <si>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</si>
  <si>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</si>
  <si>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</si>
  <si>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</si>
  <si>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</si>
  <si>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</si>
  <si>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</si>
  <si>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</si>
  <si>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</si>
  <si>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</si>
  <si>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</si>
  <si>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</si>
  <si>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</si>
  <si>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</si>
  <si>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</si>
  <si>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</si>
  <si>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</si>
  <si>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</si>
  <si>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</si>
  <si>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</si>
  <si>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</si>
  <si>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</si>
  <si>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</si>
  <si>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</si>
  <si>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</si>
  <si>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</si>
  <si>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</si>
  <si>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</si>
  <si>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</si>
  <si>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</si>
  <si>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</si>
  <si>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</si>
  <si>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</si>
  <si>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</si>
  <si>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</si>
  <si>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</si>
  <si>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</si>
  <si>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</si>
  <si>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</si>
  <si>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</si>
  <si>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</si>
  <si>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</si>
  <si>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</si>
  <si>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</si>
  <si>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</si>
  <si>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</si>
  <si>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</si>
  <si>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</si>
  <si>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</si>
  <si>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</si>
  <si>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</si>
  <si>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</si>
  <si>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</si>
  <si>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</si>
  <si>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</si>
  <si>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</si>
  <si>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</si>
  <si>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</si>
  <si>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</si>
  <si>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</si>
  <si>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</si>
  <si>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</si>
  <si>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</si>
  <si>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</si>
  <si>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</si>
  <si>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</si>
  <si>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</si>
  <si>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</si>
  <si>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</si>
  <si>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</si>
  <si>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</si>
  <si>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</si>
  <si>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</si>
  <si>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</si>
  <si>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</si>
  <si>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</si>
  <si>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</si>
  <si>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</si>
  <si>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</si>
  <si>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</si>
  <si>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</si>
  <si>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</si>
  <si>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</si>
  <si>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</si>
  <si>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</si>
  <si>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</si>
  <si>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</si>
  <si>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</si>
  <si>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</si>
  <si>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</si>
  <si>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</si>
  <si>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</si>
  <si>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</si>
  <si>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</si>
  <si>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</si>
  <si>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</si>
  <si>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</si>
  <si>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</si>
  <si>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</si>
  <si>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</si>
  <si>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</si>
  <si>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</si>
  <si>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</si>
  <si>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</si>
  <si>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</si>
  <si>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</si>
  <si>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</si>
  <si>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</si>
  <si>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</si>
  <si>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</si>
  <si>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</si>
  <si>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</si>
  <si>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</si>
  <si>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</si>
  <si>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</si>
  <si>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</si>
  <si>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</si>
  <si>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</si>
  <si>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</si>
  <si>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</si>
  <si>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</si>
  <si>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</si>
  <si>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</si>
  <si>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</si>
  <si>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</si>
  <si>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</si>
  <si>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</si>
  <si>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</si>
  <si>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</si>
  <si>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</si>
  <si>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</si>
  <si>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</si>
  <si>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</si>
  <si>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</si>
  <si>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</si>
  <si>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</si>
  <si>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</si>
  <si>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</si>
  <si>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</si>
  <si>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</si>
  <si>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</si>
  <si>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</si>
  <si>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</si>
  <si>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</si>
  <si>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</si>
  <si>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</si>
  <si>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</si>
  <si>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</si>
  <si>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</si>
  <si>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</si>
  <si>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</si>
  <si>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</si>
  <si>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</si>
  <si>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</si>
  <si>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</si>
  <si>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</si>
  <si>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</si>
  <si>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</si>
  <si>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</si>
  <si>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</si>
  <si>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</si>
  <si>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</si>
  <si>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</si>
  <si>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</si>
  <si>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</si>
  <si>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</si>
  <si>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</si>
  <si>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</si>
  <si>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</si>
  <si>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</si>
  <si>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</si>
  <si>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</si>
  <si>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</si>
  <si>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</si>
  <si>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</si>
  <si>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</si>
  <si>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</si>
  <si>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</si>
  <si>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</si>
  <si>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</si>
  <si>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</si>
  <si>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</si>
  <si>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</si>
  <si>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</si>
  <si>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</si>
  <si>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</si>
  <si>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</si>
  <si>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</si>
  <si>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</si>
  <si>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</si>
  <si>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</si>
  <si>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</si>
  <si>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</si>
  <si>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</si>
  <si>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</si>
  <si>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</si>
  <si>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</si>
  <si>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</si>
  <si>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</si>
  <si>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</si>
  <si>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</si>
  <si>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</si>
  <si>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</si>
  <si>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</si>
  <si>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</si>
  <si>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</si>
  <si>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</si>
  <si>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</si>
  <si>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</si>
  <si>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</si>
  <si>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</si>
  <si>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</si>
  <si>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</si>
  <si>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</si>
  <si>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</si>
  <si>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</si>
  <si>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</si>
  <si>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</si>
  <si>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</si>
  <si>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</si>
  <si>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</si>
  <si>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</si>
  <si>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</si>
  <si>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</si>
  <si>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</si>
  <si>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</si>
  <si>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</si>
  <si>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</si>
  <si>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</si>
  <si>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</si>
  <si>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</si>
  <si>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</si>
  <si>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</si>
  <si>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</si>
  <si>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</si>
  <si>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</si>
  <si>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</si>
  <si>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</si>
  <si>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</si>
  <si>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</si>
  <si>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</si>
  <si>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</si>
  <si>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</si>
  <si>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</si>
  <si>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</si>
  <si>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</si>
  <si>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</si>
  <si>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</si>
  <si>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</si>
  <si>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</si>
  <si>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</si>
  <si>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</si>
  <si>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</si>
  <si>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</si>
  <si>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</si>
  <si>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</si>
  <si>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</si>
  <si>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</si>
  <si>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</si>
  <si>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</si>
  <si>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</si>
  <si>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</si>
  <si>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</si>
  <si>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</si>
  <si>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</si>
  <si>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</si>
  <si>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</si>
  <si>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</si>
  <si>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</si>
  <si>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</si>
  <si>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</si>
  <si>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</si>
  <si>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</si>
  <si>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</si>
  <si>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</si>
  <si>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</si>
  <si>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</si>
  <si>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</si>
  <si>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</si>
  <si>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</si>
  <si>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</si>
  <si>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</si>
  <si>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</si>
  <si>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</si>
  <si>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</si>
  <si>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</si>
  <si>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</si>
  <si>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</si>
  <si>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</si>
  <si>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</si>
  <si>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</si>
  <si>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</si>
  <si>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</si>
  <si>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</si>
  <si>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</si>
  <si>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</si>
  <si>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</si>
  <si>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</si>
  <si>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</si>
  <si>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</si>
  <si>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</si>
  <si>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</si>
  <si>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</si>
  <si>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</si>
  <si>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</si>
  <si>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</si>
  <si>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</si>
  <si>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</si>
  <si>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</si>
  <si>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</si>
  <si>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</si>
  <si>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</si>
  <si>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</si>
  <si>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</si>
  <si>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</si>
  <si>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</si>
  <si>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</si>
  <si>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</si>
  <si>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</si>
  <si>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</si>
  <si>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</si>
  <si>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</si>
  <si>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</si>
  <si>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</si>
  <si>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</si>
  <si>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</si>
  <si>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</si>
  <si>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</si>
  <si>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</si>
  <si>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</si>
  <si>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</si>
  <si>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</si>
  <si>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</si>
  <si>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</si>
  <si>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</si>
  <si>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</si>
  <si>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</si>
  <si>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</si>
  <si>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</si>
  <si>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</si>
  <si>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</si>
  <si>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</si>
  <si>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</si>
  <si>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</si>
  <si>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</si>
  <si>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</si>
  <si>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</si>
  <si>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</si>
  <si>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</si>
  <si>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</si>
  <si>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</si>
  <si>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</si>
  <si>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</si>
  <si>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</si>
  <si>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</si>
  <si>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</si>
  <si>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</si>
  <si>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</si>
  <si>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</si>
  <si>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</si>
  <si>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</si>
  <si>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</si>
  <si>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</si>
  <si>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</si>
  <si>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</si>
  <si>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</si>
  <si>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</si>
  <si>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</si>
  <si>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</si>
  <si>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</si>
  <si>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</si>
  <si>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</si>
  <si>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</si>
  <si>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</si>
  <si>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</si>
  <si>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</si>
  <si>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</si>
  <si>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</si>
  <si>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</si>
  <si>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</si>
  <si>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</si>
  <si>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</si>
  <si>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</si>
  <si>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</si>
  <si>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</si>
  <si>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</si>
  <si>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</si>
  <si>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</si>
  <si>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</si>
  <si>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</si>
  <si>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</si>
  <si>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</si>
  <si>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</si>
  <si>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</si>
  <si>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</si>
  <si>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</si>
  <si>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</si>
  <si>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</si>
  <si>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</si>
  <si>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</si>
  <si>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</si>
  <si>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</si>
  <si>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</si>
  <si>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</si>
  <si>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</si>
  <si>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</si>
  <si>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</si>
  <si>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</si>
  <si>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</si>
  <si>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</si>
  <si>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</si>
  <si>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</si>
  <si>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</si>
  <si>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</si>
  <si>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</si>
  <si>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</si>
  <si>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</si>
  <si>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</si>
  <si>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</si>
  <si>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</si>
  <si>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</si>
  <si>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</si>
  <si>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</si>
  <si>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</si>
  <si>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</si>
  <si>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</si>
  <si>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</si>
  <si>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</si>
  <si>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</si>
  <si>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</si>
  <si>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</si>
  <si>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</si>
  <si>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</si>
  <si>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</si>
  <si>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</si>
  <si>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</si>
  <si>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</si>
  <si>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</si>
  <si>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</si>
  <si>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</si>
  <si>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</si>
  <si>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</si>
  <si>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</si>
  <si>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</si>
  <si>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</si>
  <si>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</si>
  <si>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</si>
  <si>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</si>
  <si>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</si>
  <si>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</si>
  <si>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</si>
  <si>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</si>
  <si>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</si>
  <si>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</si>
  <si>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</si>
  <si>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</si>
  <si>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</si>
  <si>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</si>
  <si>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</si>
  <si>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</si>
  <si>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</si>
  <si>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</si>
  <si>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</si>
  <si>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</si>
  <si>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</si>
  <si>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</si>
  <si>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</si>
  <si>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</si>
  <si>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</si>
  <si>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</si>
  <si>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</si>
  <si>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</si>
  <si>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</si>
  <si>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</si>
  <si>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</si>
  <si>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</si>
  <si>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</si>
  <si>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</si>
  <si>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</si>
  <si>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</si>
  <si>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</si>
  <si>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</si>
  <si>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</si>
  <si>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</si>
  <si>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</si>
  <si>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</si>
  <si>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</si>
  <si>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</si>
  <si>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</si>
  <si>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</si>
  <si>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</si>
  <si>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</si>
  <si>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</si>
  <si>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</si>
  <si>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</si>
  <si>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</si>
  <si>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</si>
  <si>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</si>
  <si>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</si>
  <si>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</si>
  <si>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</si>
  <si>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</si>
  <si>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</si>
  <si>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</si>
  <si>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</si>
  <si>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</si>
  <si>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</si>
  <si>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</si>
  <si>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</si>
  <si>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</si>
  <si>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</si>
  <si>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</si>
  <si>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</si>
  <si>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</si>
  <si>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</si>
  <si>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</si>
  <si>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</si>
  <si>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</si>
  <si>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</si>
  <si>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</si>
  <si>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</si>
  <si>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</si>
  <si>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</si>
  <si>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</si>
  <si>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</si>
  <si>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</si>
  <si>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</si>
  <si>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</si>
  <si>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</si>
  <si>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</si>
  <si>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</si>
  <si>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</si>
  <si>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</si>
  <si>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</si>
  <si>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</si>
  <si>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</si>
  <si>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</si>
  <si>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</si>
  <si>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</si>
  <si>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</si>
  <si>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</si>
  <si>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</si>
  <si>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</si>
  <si>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</si>
  <si>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</si>
  <si>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</si>
  <si>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</si>
  <si>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</si>
  <si>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</si>
  <si>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</si>
  <si>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</si>
  <si>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</si>
  <si>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</si>
  <si>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</si>
  <si>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</si>
  <si>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</si>
  <si>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</si>
  <si>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</si>
  <si>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</si>
  <si>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</si>
  <si>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</si>
  <si>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</si>
  <si>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</si>
  <si>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</si>
  <si>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</si>
  <si>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</si>
  <si>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</si>
  <si>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</si>
  <si>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</si>
  <si>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</si>
  <si>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</si>
  <si>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</si>
  <si>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</si>
  <si>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</si>
  <si>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</si>
  <si>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</si>
  <si>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</si>
  <si>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</si>
  <si>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</si>
  <si>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</si>
  <si>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</si>
  <si>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</si>
  <si>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</si>
  <si>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</si>
  <si>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</si>
  <si>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</si>
  <si>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</si>
  <si>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</si>
  <si>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</si>
  <si>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</si>
  <si>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</si>
  <si>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</si>
  <si>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</si>
  <si>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</si>
  <si>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</si>
  <si>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</si>
  <si>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</si>
  <si>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</si>
  <si>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</si>
  <si>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</si>
  <si>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</si>
  <si>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</si>
  <si>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</si>
  <si>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</si>
  <si>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</si>
  <si>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</si>
  <si>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</si>
  <si>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</si>
  <si>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</si>
  <si>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</si>
  <si>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</si>
  <si>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</si>
  <si>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</si>
  <si>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</si>
  <si>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</si>
  <si>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</si>
  <si>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</si>
  <si>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</si>
  <si>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</si>
  <si>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</si>
  <si>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</si>
  <si>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</si>
  <si>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</si>
  <si>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</si>
  <si>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</si>
  <si>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</si>
  <si>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</si>
  <si>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</si>
  <si>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</si>
  <si>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</si>
  <si>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</si>
  <si>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</si>
  <si>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</si>
  <si>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</si>
  <si>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</si>
  <si>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</si>
  <si>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</si>
  <si>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</si>
  <si>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</si>
  <si>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</si>
  <si>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</si>
  <si>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</si>
  <si>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</si>
  <si>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</si>
  <si>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</si>
  <si>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</si>
  <si>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</si>
  <si>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</si>
  <si>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</si>
  <si>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</si>
  <si>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</si>
  <si>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</si>
  <si>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</si>
  <si>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</si>
  <si>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</si>
  <si>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</si>
  <si>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</si>
  <si>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</si>
  <si>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</si>
  <si>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</si>
  <si>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</si>
  <si>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</si>
  <si>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</si>
  <si>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</si>
  <si>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</si>
  <si>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</si>
  <si>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</si>
  <si>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</si>
  <si>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</si>
  <si>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</si>
  <si>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</si>
  <si>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</si>
  <si>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</si>
  <si>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</si>
  <si>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</si>
  <si>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</si>
  <si>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</si>
  <si>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</si>
  <si>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</si>
  <si>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</si>
  <si>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</si>
  <si>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</si>
  <si>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</si>
  <si>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</si>
  <si>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</si>
  <si>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</si>
  <si>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</si>
  <si>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</si>
  <si>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</si>
  <si>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</si>
  <si>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</si>
  <si>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</si>
  <si>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</si>
  <si>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</si>
  <si>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</si>
  <si>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</si>
  <si>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</si>
  <si>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</si>
  <si>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</si>
  <si>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</si>
  <si>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</si>
  <si>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</si>
  <si>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</si>
  <si>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</si>
  <si>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</si>
  <si>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</si>
  <si>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</si>
  <si>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</si>
  <si>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</si>
  <si>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</si>
  <si>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</si>
  <si>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</si>
  <si>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</si>
  <si>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</si>
  <si>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</si>
  <si>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</si>
  <si>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</si>
  <si>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</si>
  <si>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</si>
  <si>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</si>
  <si>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</si>
  <si>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</si>
  <si>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</si>
  <si>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</si>
  <si>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</si>
  <si>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</si>
  <si>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</si>
  <si>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</si>
  <si>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</si>
  <si>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</si>
  <si>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</si>
  <si>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</si>
  <si>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</si>
  <si>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</si>
  <si>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</si>
  <si>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</si>
  <si>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</si>
  <si>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</si>
  <si>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</si>
  <si>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</si>
  <si>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</si>
  <si>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</si>
  <si>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</si>
  <si>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</si>
  <si>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</si>
  <si>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</si>
  <si>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</si>
  <si>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</si>
  <si>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</si>
  <si>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</si>
  <si>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</si>
  <si>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</si>
  <si>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</si>
  <si>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</si>
  <si>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</si>
  <si>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</si>
  <si>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</si>
  <si>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</si>
  <si>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</si>
  <si>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</si>
  <si>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</si>
  <si>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</si>
  <si>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</si>
  <si>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</si>
  <si>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</si>
  <si>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</si>
  <si>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</si>
  <si>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</si>
  <si>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</si>
  <si>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</si>
  <si>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</si>
  <si>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</si>
  <si>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</si>
  <si>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</si>
  <si>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</si>
  <si>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</si>
  <si>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</si>
  <si>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</si>
  <si>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</si>
  <si>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</si>
  <si>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</si>
  <si>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</si>
  <si>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</si>
  <si>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</si>
  <si>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</si>
  <si>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</si>
  <si>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</si>
  <si>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</si>
  <si>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</si>
  <si>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</si>
  <si>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</si>
  <si>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</si>
  <si>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</si>
  <si>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</si>
  <si>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</si>
  <si>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</si>
  <si>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</si>
  <si>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</si>
  <si>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</si>
  <si>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</si>
  <si>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</si>
  <si>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</si>
  <si>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</si>
  <si>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</si>
  <si>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</si>
  <si>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</si>
  <si>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</si>
  <si>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</si>
  <si>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</si>
  <si>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</si>
  <si>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</si>
  <si>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</si>
  <si>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</si>
  <si>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</si>
  <si>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</si>
  <si>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</si>
  <si>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</si>
  <si>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</si>
  <si>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</si>
  <si>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</si>
  <si>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</si>
  <si>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</si>
  <si>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</si>
  <si>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</si>
  <si>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</si>
  <si>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</si>
  <si>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</si>
  <si>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</si>
  <si>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</si>
  <si>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</si>
  <si>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</si>
  <si>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</si>
  <si>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</si>
  <si>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</si>
  <si>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</si>
  <si>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</si>
  <si>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</si>
  <si>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</si>
  <si>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</si>
  <si>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</si>
  <si>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</si>
  <si>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</si>
  <si>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</si>
  <si>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</si>
  <si>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</si>
  <si>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</si>
  <si>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</si>
  <si>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</si>
  <si>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</si>
  <si>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</si>
  <si>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</si>
  <si>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</si>
  <si>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</si>
  <si>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</si>
  <si>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</si>
  <si>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</si>
  <si>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</si>
  <si>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</si>
  <si>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</si>
  <si>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</si>
  <si>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</si>
  <si>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</si>
  <si>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</si>
  <si>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</si>
  <si>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</si>
  <si>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</si>
  <si>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</si>
  <si>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</si>
  <si>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</si>
  <si>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</si>
  <si>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</si>
  <si>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</si>
  <si>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</si>
  <si>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</si>
  <si>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</si>
  <si>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</si>
  <si>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</si>
  <si>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</si>
  <si>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</si>
  <si>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</si>
  <si>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</si>
  <si>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</si>
  <si>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</si>
  <si>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</si>
  <si>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</si>
  <si>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</si>
  <si>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</si>
  <si>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</si>
  <si>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</si>
  <si>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</si>
  <si>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</si>
  <si>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</si>
  <si>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</si>
  <si>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</si>
  <si>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</si>
  <si>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</si>
  <si>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</si>
  <si>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</si>
  <si>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</si>
  <si>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</si>
  <si>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</si>
  <si>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</si>
  <si>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</si>
  <si>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</si>
  <si>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</si>
  <si>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</si>
  <si>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</si>
  <si>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</si>
  <si>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</si>
  <si>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</si>
  <si>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</si>
  <si>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</si>
  <si>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</si>
  <si>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</si>
  <si>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</si>
  <si>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</si>
  <si>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</si>
  <si>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</si>
  <si>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</si>
  <si>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</si>
  <si>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</si>
  <si>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</si>
  <si>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</si>
  <si>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</si>
  <si>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</si>
  <si>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</si>
  <si>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</si>
  <si>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</si>
  <si>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</si>
  <si>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</si>
  <si>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</si>
  <si>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</si>
  <si>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</si>
  <si>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</si>
  <si>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</si>
  <si>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</si>
  <si>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</si>
  <si>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</si>
  <si>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</si>
  <si>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</si>
  <si>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</si>
  <si>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</si>
  <si>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</si>
  <si>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</si>
  <si>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</si>
  <si>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</si>
  <si>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</si>
  <si>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</si>
  <si>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</si>
  <si>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</si>
  <si>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</si>
  <si>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</si>
  <si>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</si>
  <si>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</si>
  <si>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</si>
  <si>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</si>
  <si>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</si>
  <si>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</si>
  <si>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</si>
  <si>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</si>
  <si>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</si>
  <si>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</si>
  <si>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</si>
  <si>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</si>
  <si>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</si>
  <si>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</si>
  <si>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</si>
  <si>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</si>
  <si>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</si>
  <si>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</si>
  <si>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</si>
  <si>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</si>
  <si>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</si>
  <si>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</si>
  <si>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</si>
  <si>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</si>
  <si>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</si>
  <si>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</si>
  <si>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</si>
  <si>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</si>
  <si>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</si>
  <si>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</si>
  <si>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</si>
  <si>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</si>
  <si>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</si>
  <si>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</si>
  <si>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</si>
  <si>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</si>
  <si>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</si>
  <si>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</si>
  <si>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</si>
  <si>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</si>
  <si>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</si>
  <si>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</si>
  <si>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</si>
  <si>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</si>
  <si>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</si>
  <si>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</si>
  <si>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</si>
  <si>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</si>
  <si>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</si>
  <si>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</si>
  <si>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</si>
  <si>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</si>
  <si>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</si>
  <si>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</si>
  <si>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</si>
  <si>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</si>
  <si>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</si>
  <si>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</si>
  <si>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</si>
  <si>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</si>
  <si>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</si>
  <si>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</si>
  <si>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</si>
  <si>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</si>
  <si>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</si>
  <si>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</si>
  <si>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</si>
  <si>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</si>
  <si>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</si>
  <si>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</si>
  <si>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</si>
  <si>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</si>
  <si>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</si>
  <si>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</si>
  <si>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</si>
  <si>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</si>
  <si>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</si>
  <si>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</si>
  <si>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</si>
  <si>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</si>
  <si>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</si>
  <si>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</si>
  <si>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</si>
  <si>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</si>
  <si>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</si>
  <si>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</si>
  <si>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</si>
  <si>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</si>
  <si>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</si>
  <si>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</si>
  <si>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</si>
  <si>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</si>
  <si>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</si>
  <si>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</si>
  <si>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</si>
  <si>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</si>
  <si>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</si>
  <si>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</si>
  <si>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</si>
  <si>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</si>
  <si>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</si>
  <si>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</si>
  <si>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</si>
  <si>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</si>
  <si>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</si>
  <si>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</si>
  <si>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</si>
  <si>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</si>
  <si>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</si>
  <si>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</si>
  <si>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</si>
  <si>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</si>
  <si>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</si>
  <si>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</si>
  <si>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</si>
  <si>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</si>
  <si>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</si>
  <si>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</si>
  <si>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</si>
  <si>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</si>
  <si>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</si>
  <si>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</si>
  <si>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</si>
  <si>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</si>
  <si>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</si>
  <si>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</si>
  <si>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</si>
  <si>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</si>
  <si>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</si>
  <si>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</si>
  <si>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</si>
  <si>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</si>
  <si>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</si>
  <si>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</si>
  <si>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</si>
  <si>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</si>
  <si>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</si>
  <si>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</si>
  <si>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</si>
  <si>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</si>
  <si>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</si>
  <si>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</si>
  <si>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</si>
  <si>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</si>
  <si>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</si>
  <si>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</si>
  <si>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</si>
  <si>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</si>
  <si>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</si>
  <si>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</si>
  <si>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</si>
  <si>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</si>
  <si>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</si>
  <si>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</si>
  <si>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</si>
  <si>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</si>
  <si>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</si>
  <si>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</si>
  <si>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</si>
  <si>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</si>
  <si>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</si>
  <si>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</si>
  <si>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</si>
  <si>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</si>
  <si>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</si>
  <si>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</si>
  <si>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</si>
  <si>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</si>
  <si>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</si>
  <si>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</si>
  <si>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</si>
  <si>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</si>
  <si>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</si>
  <si>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</si>
  <si>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</si>
  <si>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</si>
  <si>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</si>
  <si>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</si>
  <si>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</si>
  <si>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</si>
  <si>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</si>
  <si>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</si>
  <si>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</si>
  <si>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</si>
  <si>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</si>
  <si>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</si>
  <si>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</si>
  <si>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</si>
  <si>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</si>
  <si>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</si>
  <si>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</si>
  <si>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</si>
  <si>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</si>
  <si>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</si>
  <si>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</si>
  <si>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</si>
  <si>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</si>
  <si>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</si>
  <si>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</si>
  <si>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</si>
  <si>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</si>
  <si>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</si>
  <si>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</si>
  <si>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</si>
  <si>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</si>
  <si>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</si>
  <si>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</si>
  <si>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</si>
  <si>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</si>
  <si>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</si>
  <si>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</si>
  <si>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</si>
  <si>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</si>
  <si>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</si>
  <si>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</si>
  <si>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</si>
  <si>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</si>
  <si>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</si>
  <si>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</si>
  <si>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</si>
  <si>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</si>
  <si>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</si>
  <si>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</si>
  <si>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</si>
  <si>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</si>
  <si>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</si>
  <si>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</si>
  <si>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</si>
  <si>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</si>
  <si>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</si>
  <si>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</si>
  <si>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</si>
  <si>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</si>
  <si>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</si>
  <si>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</si>
  <si>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</si>
  <si>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</si>
  <si>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</si>
  <si>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</si>
  <si>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</si>
  <si>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</si>
  <si>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</si>
  <si>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</si>
  <si>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</si>
  <si>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</si>
  <si>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</si>
  <si>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</si>
  <si>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</si>
  <si>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</si>
  <si>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</si>
  <si>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</si>
  <si>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</si>
  <si>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</si>
  <si>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</si>
  <si>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</si>
  <si>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</si>
  <si>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</si>
  <si>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</si>
  <si>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</si>
  <si>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</si>
  <si>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</si>
  <si>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</si>
  <si>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</si>
  <si>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</si>
  <si>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</si>
  <si>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</si>
  <si>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</si>
  <si>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</si>
  <si>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</si>
  <si>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</si>
  <si>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</si>
  <si>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</si>
  <si>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</si>
  <si>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</si>
  <si>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</si>
  <si>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</si>
  <si>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</si>
  <si>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</si>
  <si>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</si>
  <si>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</si>
  <si>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</si>
  <si>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</si>
  <si>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</si>
  <si>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</si>
  <si>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</si>
  <si>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</si>
  <si>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</si>
  <si>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</si>
  <si>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</si>
  <si>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</si>
  <si>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</si>
  <si>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</si>
  <si>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</si>
  <si>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</si>
  <si>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</si>
  <si>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</si>
  <si>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</si>
  <si>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</si>
  <si>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</si>
  <si>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</si>
  <si>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</si>
  <si>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</si>
  <si>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</si>
  <si>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</si>
  <si>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</si>
  <si>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</si>
  <si>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</si>
  <si>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</si>
  <si>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</si>
  <si>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</si>
  <si>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</si>
  <si>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</si>
  <si>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</si>
  <si>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</si>
  <si>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</si>
  <si>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</si>
  <si>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</si>
  <si>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</si>
  <si>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</si>
  <si>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</si>
  <si>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</si>
  <si>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</si>
  <si>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</si>
  <si>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</si>
  <si>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</si>
  <si>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</si>
  <si>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</si>
  <si>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</si>
  <si>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</si>
  <si>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</si>
  <si>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</si>
  <si>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</si>
  <si>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</si>
  <si>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</si>
  <si>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</si>
  <si>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</si>
  <si>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</si>
  <si>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</si>
  <si>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</si>
  <si>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</si>
  <si>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</si>
  <si>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</si>
  <si>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</si>
  <si>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</si>
  <si>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</si>
  <si>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</si>
  <si>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</si>
  <si>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</si>
  <si>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</si>
  <si>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</si>
  <si>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</si>
  <si>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</si>
  <si>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</si>
  <si>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</si>
  <si>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</si>
  <si>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</si>
  <si>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</si>
  <si>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</si>
  <si>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</si>
  <si>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</si>
  <si>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</si>
  <si>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</si>
  <si>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</si>
  <si>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</si>
  <si>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</si>
  <si>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</si>
  <si>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</si>
  <si>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</si>
  <si>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</si>
  <si>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</si>
  <si>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</si>
  <si>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</si>
  <si>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</si>
  <si>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</si>
  <si>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</si>
  <si>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</si>
  <si>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</si>
  <si>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</si>
  <si>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</si>
  <si>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</si>
  <si>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</si>
  <si>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</si>
  <si>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</si>
  <si>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</si>
  <si>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</si>
  <si>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</si>
  <si>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</si>
  <si>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</si>
  <si>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</si>
  <si>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</si>
  <si>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</si>
  <si>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</si>
  <si>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</si>
  <si>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</si>
  <si>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</si>
  <si>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</si>
  <si>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</si>
  <si>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</si>
  <si>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</si>
  <si>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</si>
  <si>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</si>
  <si>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</si>
  <si>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</si>
  <si>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</si>
  <si>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</si>
  <si>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</si>
  <si>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</si>
  <si>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</si>
  <si>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</si>
  <si>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</si>
  <si>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</si>
  <si>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</si>
  <si>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</si>
  <si>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</si>
  <si>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</si>
  <si>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</si>
  <si>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</si>
  <si>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</si>
  <si>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</si>
  <si>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</si>
  <si>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</si>
  <si>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</si>
  <si>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</si>
  <si>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</si>
  <si>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</si>
  <si>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</si>
  <si>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</si>
  <si>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</si>
  <si>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</si>
  <si>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</si>
  <si>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</si>
  <si>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</si>
  <si>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</si>
  <si>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</si>
  <si>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</si>
  <si>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</si>
  <si>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</si>
  <si>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</si>
  <si>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</si>
  <si>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</si>
  <si>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</si>
  <si>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</si>
  <si>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</si>
  <si>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</si>
  <si>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</si>
  <si>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</si>
  <si>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</si>
  <si>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</si>
  <si>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</si>
  <si>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</si>
  <si>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</si>
  <si>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</si>
  <si>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</si>
  <si>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</si>
  <si>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</si>
  <si>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</si>
  <si>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</si>
  <si>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</si>
  <si>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</si>
  <si>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</si>
  <si>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</si>
  <si>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</si>
  <si>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</si>
  <si>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</si>
  <si>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</si>
  <si>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</si>
  <si>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</si>
  <si>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</si>
  <si>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</si>
  <si>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</si>
  <si>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</si>
  <si>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</si>
  <si>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</si>
  <si>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</si>
  <si>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</si>
  <si>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</si>
  <si>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</si>
  <si>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</si>
  <si>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</si>
  <si>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</si>
  <si>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</si>
  <si>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</si>
  <si>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</si>
  <si>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</si>
  <si>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</si>
  <si>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</si>
  <si>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</si>
  <si>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</si>
  <si>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</si>
  <si>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</si>
  <si>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</si>
  <si>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</si>
  <si>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</si>
  <si>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</si>
  <si>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</si>
  <si>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</si>
  <si>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</si>
  <si>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</si>
  <si>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</si>
  <si>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</si>
  <si>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</si>
  <si>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</si>
  <si>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</si>
  <si>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</si>
  <si>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</si>
  <si>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</si>
  <si>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</si>
  <si>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</si>
  <si>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</si>
  <si>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</si>
  <si>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</si>
  <si>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</si>
  <si>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</si>
  <si>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</si>
  <si>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</si>
  <si>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</si>
  <si>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</si>
  <si>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</si>
  <si>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</si>
  <si>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</si>
  <si>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</si>
  <si>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</si>
  <si>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</si>
  <si>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</si>
  <si>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</si>
  <si>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</si>
  <si>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</si>
  <si>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</si>
  <si>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</si>
  <si>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</si>
  <si>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</si>
  <si>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</si>
  <si>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</si>
  <si>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</si>
  <si>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</si>
  <si>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</si>
  <si>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</si>
  <si>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</si>
  <si>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</si>
  <si>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</si>
  <si>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</si>
  <si>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</si>
  <si>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</si>
  <si>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</si>
  <si>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</si>
  <si>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</si>
  <si>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</si>
  <si>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</si>
  <si>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</si>
  <si>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</si>
  <si>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</si>
  <si>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</si>
  <si>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</si>
  <si>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</si>
  <si>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</si>
  <si>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</si>
  <si>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</si>
  <si>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</si>
  <si>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</si>
  <si>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</si>
  <si>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</si>
  <si>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</si>
  <si>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</si>
  <si>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</si>
  <si>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</si>
  <si>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</si>
  <si>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</si>
  <si>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</si>
  <si>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</si>
  <si>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</si>
  <si>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</si>
  <si>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</si>
  <si>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</si>
  <si>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</si>
  <si>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</si>
  <si>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</si>
  <si>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</si>
  <si>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</si>
  <si>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</si>
  <si>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</si>
  <si>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</si>
  <si>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</si>
  <si>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</si>
  <si>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</si>
  <si>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</si>
  <si>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</si>
  <si>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</si>
  <si>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</si>
  <si>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</si>
  <si>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</si>
  <si>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</si>
  <si>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</si>
  <si>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</si>
  <si>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</si>
  <si>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</si>
  <si>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</si>
  <si>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</si>
  <si>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</si>
  <si>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</si>
  <si>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</si>
  <si>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</si>
  <si>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</si>
  <si>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</si>
  <si>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</si>
  <si>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</si>
  <si>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</si>
  <si>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</si>
  <si>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</si>
  <si>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</si>
  <si>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</si>
  <si>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</si>
  <si>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</si>
  <si>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</si>
  <si>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</si>
  <si>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</si>
  <si>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</si>
  <si>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</si>
  <si>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</si>
  <si>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</si>
  <si>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</si>
  <si>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</si>
  <si>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</si>
  <si>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</si>
  <si>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</si>
  <si>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</si>
  <si>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</si>
  <si>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</si>
  <si>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</si>
  <si>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</si>
  <si>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</si>
  <si>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</si>
  <si>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</si>
  <si>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</si>
  <si>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</si>
  <si>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</si>
  <si>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</si>
  <si>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</si>
  <si>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</si>
  <si>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</si>
  <si>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</si>
  <si>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</si>
  <si>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</si>
  <si>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</si>
  <si>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</si>
  <si>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</si>
  <si>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</si>
  <si>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</si>
  <si>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</si>
  <si>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</si>
  <si>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</si>
  <si>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</si>
  <si>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</si>
  <si>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</si>
  <si>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</si>
  <si>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</si>
  <si>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</si>
  <si>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</si>
  <si>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</si>
  <si>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</si>
  <si>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</si>
  <si>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</si>
  <si>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</si>
  <si>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</si>
  <si>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</si>
  <si>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</si>
  <si>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</si>
  <si>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</si>
  <si>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</si>
  <si>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</si>
  <si>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</si>
  <si>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</si>
  <si>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</si>
  <si>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</si>
  <si>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</si>
  <si>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</si>
  <si>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</si>
  <si>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</si>
  <si>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</si>
  <si>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</si>
  <si>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</si>
  <si>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</si>
  <si>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</si>
  <si>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</si>
  <si>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</si>
  <si>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</si>
  <si>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</si>
  <si>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</si>
  <si>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</si>
  <si>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</si>
  <si>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</si>
  <si>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</si>
  <si>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</si>
  <si>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</si>
  <si>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</si>
  <si>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</si>
  <si>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</si>
  <si>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</si>
  <si>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</si>
  <si>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</si>
  <si>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</si>
  <si>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</si>
  <si>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</si>
  <si>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</si>
  <si>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</si>
  <si>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</si>
  <si>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</si>
  <si>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</si>
  <si>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</si>
  <si>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</si>
  <si>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</si>
  <si>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</si>
  <si>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</si>
  <si>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</si>
  <si>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</si>
  <si>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</si>
  <si>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</si>
  <si>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</si>
  <si>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</si>
  <si>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</si>
  <si>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</si>
  <si>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</si>
  <si>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</si>
  <si>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</si>
  <si>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</si>
  <si>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</si>
  <si>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</si>
  <si>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</si>
  <si>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</si>
  <si>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</si>
  <si>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</si>
  <si>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</si>
  <si>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</si>
  <si>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</si>
  <si>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</si>
  <si>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</si>
  <si>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</si>
  <si>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</si>
  <si>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</si>
  <si>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</si>
  <si>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</si>
  <si>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</si>
  <si>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</si>
  <si>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</si>
  <si>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</si>
  <si>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</si>
  <si>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</si>
  <si>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</si>
  <si>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</si>
  <si>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</si>
  <si>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</si>
  <si>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</si>
  <si>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</si>
  <si>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</si>
  <si>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</si>
  <si>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</si>
  <si>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</si>
  <si>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</si>
  <si>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</si>
  <si>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</si>
  <si>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</si>
  <si>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</si>
  <si>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</si>
  <si>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</si>
  <si>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</si>
  <si>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</si>
  <si>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</si>
  <si>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</si>
  <si>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</si>
  <si>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</si>
  <si>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</si>
  <si>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</si>
  <si>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</si>
  <si>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</si>
  <si>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</si>
  <si>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</si>
  <si>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</si>
  <si>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</si>
  <si>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</si>
  <si>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</si>
  <si>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</si>
  <si>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</si>
  <si>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</si>
  <si>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</si>
  <si>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</si>
  <si>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</si>
  <si>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</si>
  <si>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</si>
  <si>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</si>
  <si>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</si>
  <si>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</si>
  <si>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</si>
  <si>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</si>
  <si>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</si>
  <si>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</si>
  <si>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</si>
  <si>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</si>
  <si>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</si>
  <si>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</si>
  <si>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</si>
  <si>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</si>
  <si>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</si>
  <si>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</si>
  <si>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</si>
  <si>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</si>
  <si>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</si>
  <si>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</si>
  <si>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</si>
  <si>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</si>
  <si>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</si>
  <si>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</si>
  <si>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</si>
  <si>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</si>
  <si>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</si>
  <si>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</si>
  <si>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</si>
  <si>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</si>
  <si>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</si>
  <si>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</si>
  <si>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</si>
  <si>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</si>
  <si>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</si>
  <si>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</si>
  <si>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</si>
  <si>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</si>
  <si>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</si>
  <si>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</si>
  <si>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</si>
  <si>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</si>
  <si>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</si>
  <si>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</si>
  <si>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</si>
  <si>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</si>
  <si>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</si>
  <si>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</si>
  <si>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</si>
  <si>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</si>
  <si>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</si>
  <si>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</si>
  <si>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</si>
  <si>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</si>
  <si>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</si>
  <si>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</si>
  <si>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</si>
  <si>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</si>
  <si>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</si>
  <si>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</si>
  <si>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</si>
  <si>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</si>
  <si>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</si>
  <si>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</si>
  <si>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</si>
  <si>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</si>
  <si>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</si>
  <si>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</si>
  <si>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</si>
  <si>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</si>
  <si>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</si>
  <si>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</si>
  <si>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</si>
  <si>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</si>
  <si>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</si>
  <si>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</si>
  <si>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</si>
  <si>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</si>
  <si>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</si>
  <si>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</si>
  <si>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</si>
  <si>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</si>
  <si>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</si>
  <si>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</si>
  <si>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</si>
  <si>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</si>
  <si>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</si>
  <si>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</si>
  <si>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</si>
  <si>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</si>
  <si>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</si>
  <si>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</si>
  <si>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</si>
  <si>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</si>
  <si>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</si>
  <si>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</si>
  <si>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</si>
  <si>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</si>
  <si>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</si>
  <si>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</si>
  <si>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</si>
  <si>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</si>
  <si>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</si>
  <si>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</si>
  <si>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</si>
  <si>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</si>
  <si>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</si>
  <si>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</si>
  <si>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</si>
  <si>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</si>
  <si>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</si>
  <si>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</si>
  <si>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</si>
  <si>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</si>
  <si>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</si>
  <si>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</si>
  <si>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</si>
  <si>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</si>
  <si>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</si>
  <si>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</si>
  <si>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</si>
  <si>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</si>
  <si>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</si>
  <si>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</si>
  <si>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</si>
  <si>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</si>
  <si>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</si>
  <si>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</si>
  <si>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</si>
  <si>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</si>
  <si>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</si>
  <si>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</si>
  <si>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</si>
  <si>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</si>
  <si>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</si>
  <si>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</si>
  <si>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</si>
  <si>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</si>
  <si>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</si>
  <si>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</si>
  <si>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</si>
  <si>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</si>
  <si>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</si>
  <si>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</si>
  <si>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</si>
  <si>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</si>
  <si>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</si>
  <si>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</si>
  <si>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</si>
  <si>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</si>
  <si>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</si>
  <si>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</si>
  <si>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</si>
  <si>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</si>
  <si>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</si>
  <si>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</si>
  <si>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</si>
  <si>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</si>
  <si>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</si>
  <si>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</si>
  <si>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</si>
  <si>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</si>
  <si>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</si>
  <si>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</si>
  <si>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</si>
  <si>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</si>
  <si>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</si>
  <si>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</si>
  <si>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</si>
  <si>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</si>
  <si>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</si>
  <si>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</si>
  <si>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</si>
  <si>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</si>
  <si>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</si>
  <si>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</si>
  <si>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</si>
  <si>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</si>
  <si>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</si>
  <si>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</si>
  <si>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</si>
  <si>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</si>
  <si>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</si>
  <si>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</si>
  <si>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</si>
  <si>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</si>
  <si>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</si>
  <si>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</si>
  <si>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</si>
  <si>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</si>
  <si>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</si>
  <si>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</si>
  <si>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</si>
  <si>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</si>
  <si>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</si>
  <si>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</si>
  <si>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</si>
  <si>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</si>
  <si>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</si>
  <si>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</si>
  <si>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</si>
  <si>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</si>
  <si>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</si>
  <si>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</si>
  <si>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</si>
  <si>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</si>
  <si>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</si>
  <si>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</si>
  <si>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</si>
  <si>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</si>
  <si>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</si>
  <si>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</si>
  <si>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</si>
  <si>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</si>
  <si>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</si>
  <si>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</si>
  <si>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</si>
  <si>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</si>
  <si>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</si>
  <si>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</si>
  <si>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</si>
  <si>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</si>
  <si>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</si>
  <si>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</si>
  <si>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</si>
  <si>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</si>
  <si>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</si>
  <si>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</si>
  <si>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</si>
  <si>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</si>
  <si>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</si>
  <si>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</si>
  <si>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</si>
  <si>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</si>
  <si>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</si>
  <si>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</si>
  <si>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</si>
  <si>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</si>
  <si>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</si>
  <si>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</si>
  <si>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</si>
  <si>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</si>
  <si>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</si>
  <si>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</si>
  <si>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</si>
  <si>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</si>
  <si>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</si>
  <si>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</si>
  <si>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</si>
  <si>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</si>
  <si>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</si>
  <si>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</si>
  <si>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</si>
  <si>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</si>
  <si>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</si>
  <si>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</si>
  <si>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</si>
  <si>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</si>
  <si>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</si>
  <si>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</si>
  <si>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</si>
  <si>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</si>
  <si>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</si>
  <si>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</si>
  <si>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</si>
  <si>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</si>
  <si>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</si>
  <si>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</si>
  <si>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</si>
  <si>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</si>
  <si>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</si>
  <si>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</si>
  <si>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</si>
  <si>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</si>
  <si>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</si>
  <si>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</si>
  <si>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</si>
  <si>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</si>
  <si>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</si>
  <si>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</si>
  <si>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</si>
  <si>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</si>
  <si>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</si>
  <si>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</si>
  <si>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</si>
  <si>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</si>
  <si>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</si>
  <si>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</si>
  <si>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</si>
  <si>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</si>
  <si>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</si>
  <si>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</si>
  <si>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</si>
  <si>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</si>
  <si>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</si>
  <si>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</si>
  <si>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</si>
  <si>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</si>
  <si>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</si>
  <si>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</si>
  <si>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</si>
  <si>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</si>
  <si>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</si>
  <si>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</si>
  <si>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</si>
  <si>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</si>
  <si>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</si>
  <si>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</si>
  <si>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</si>
  <si>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</si>
  <si>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</si>
  <si>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</si>
  <si>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</si>
  <si>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</si>
  <si>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</si>
  <si>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</si>
  <si>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</si>
  <si>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</si>
  <si>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</si>
  <si>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</si>
  <si>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</si>
  <si>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</si>
  <si>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</si>
  <si>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</si>
  <si>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</si>
  <si>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</si>
  <si>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</si>
  <si>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</si>
  <si>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</si>
  <si>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</si>
  <si>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</si>
  <si>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</si>
  <si>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</si>
  <si>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</si>
  <si>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</si>
  <si>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</si>
  <si>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</si>
  <si>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</si>
  <si>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</si>
  <si>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</si>
  <si>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</si>
  <si>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</si>
  <si>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</si>
  <si>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</si>
  <si>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</si>
  <si>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</si>
  <si>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</si>
  <si>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</si>
  <si>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</si>
  <si>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</si>
  <si>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</si>
  <si>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</si>
  <si>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</si>
  <si>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</si>
  <si>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</si>
  <si>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</si>
  <si>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</si>
  <si>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</si>
  <si>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</si>
  <si>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</si>
  <si>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</si>
  <si>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</si>
  <si>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</si>
  <si>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</si>
  <si>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</si>
  <si>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</si>
  <si>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</si>
  <si>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</si>
  <si>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</si>
  <si>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</si>
  <si>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</si>
  <si>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</si>
  <si>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</si>
  <si>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</si>
  <si>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</si>
  <si>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</si>
  <si>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</si>
  <si>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</si>
  <si>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</si>
  <si>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</si>
  <si>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</si>
  <si>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</si>
  <si>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</si>
  <si>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</si>
  <si>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</si>
  <si>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</si>
  <si>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</si>
  <si>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</si>
  <si>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</si>
  <si>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</si>
  <si>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</si>
  <si>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</si>
  <si>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</si>
  <si>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</si>
  <si>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</si>
  <si>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</si>
  <si>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</si>
  <si>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</si>
  <si>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</si>
  <si>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</si>
  <si>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</si>
  <si>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</si>
  <si>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</si>
  <si>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</si>
  <si>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</si>
  <si>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</si>
  <si>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</si>
  <si>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</si>
  <si>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</si>
  <si>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</si>
  <si>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</si>
  <si>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</si>
  <si>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</si>
  <si>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</si>
  <si>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</si>
  <si>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</si>
  <si>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</si>
  <si>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</si>
  <si>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</si>
  <si>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</si>
  <si>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</si>
  <si>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</si>
  <si>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</si>
  <si>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</si>
  <si>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</si>
  <si>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</si>
  <si>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</si>
  <si>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</si>
  <si>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</si>
  <si>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</si>
  <si>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</si>
  <si>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</si>
  <si>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</si>
  <si>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</si>
  <si>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</si>
  <si>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</si>
  <si>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</si>
  <si>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</si>
  <si>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</si>
  <si>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</si>
  <si>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</si>
  <si>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</si>
  <si>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</si>
  <si>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</si>
  <si>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</si>
  <si>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</si>
  <si>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</si>
  <si>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</si>
  <si>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</si>
  <si>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</si>
  <si>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</si>
  <si>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</si>
  <si>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</si>
  <si>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</si>
  <si>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</si>
  <si>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</si>
  <si>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</si>
  <si>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</si>
  <si>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</si>
  <si>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</si>
  <si>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</si>
  <si>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</si>
  <si>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</si>
  <si>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</si>
  <si>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</si>
  <si>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</si>
  <si>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</si>
  <si>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</si>
  <si>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</si>
  <si>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</si>
  <si>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</si>
  <si>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</si>
  <si>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</si>
  <si>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</si>
  <si>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</si>
  <si>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</si>
  <si>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</si>
  <si>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</si>
  <si>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</si>
  <si>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</si>
  <si>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</si>
  <si>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</si>
  <si>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</si>
  <si>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</si>
  <si>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</si>
  <si>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</si>
  <si>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</si>
  <si>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</si>
  <si>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</si>
  <si>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</si>
  <si>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</si>
  <si>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</si>
  <si>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</si>
  <si>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</si>
  <si>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</si>
  <si>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</si>
  <si>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</si>
  <si>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</si>
  <si>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</si>
  <si>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</si>
  <si>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</si>
  <si>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</si>
  <si>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</si>
  <si>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</si>
  <si>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</si>
  <si>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</si>
  <si>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</si>
  <si>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</si>
  <si>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</si>
  <si>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</si>
  <si>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</si>
  <si>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</si>
  <si>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</si>
  <si>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</si>
  <si>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</si>
  <si>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</si>
  <si>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</si>
  <si>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</si>
  <si>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</si>
  <si>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</si>
  <si>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</si>
  <si>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</si>
  <si>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</si>
  <si>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</si>
  <si>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</si>
  <si>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</si>
  <si>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</si>
  <si>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</si>
  <si>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</si>
  <si>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</si>
  <si>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</si>
  <si>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</si>
  <si>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</si>
  <si>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</si>
  <si>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</si>
  <si>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</si>
  <si>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</si>
  <si>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</si>
  <si>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</si>
  <si>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</si>
  <si>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</si>
  <si>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</si>
  <si>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</si>
  <si>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</si>
  <si>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</si>
  <si>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</si>
  <si>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</si>
  <si>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</si>
  <si>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</si>
  <si>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</si>
  <si>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</si>
  <si>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</si>
  <si>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</si>
  <si>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</si>
  <si>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</si>
  <si>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</si>
  <si>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</si>
  <si>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</si>
  <si>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</si>
  <si>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</si>
  <si>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</si>
  <si>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</si>
  <si>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</si>
  <si>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</si>
  <si>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</si>
  <si>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</si>
  <si>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</si>
  <si>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</si>
  <si>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</si>
  <si>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</si>
  <si>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</si>
  <si>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</si>
  <si>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</si>
  <si>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</si>
  <si>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</si>
  <si>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</si>
  <si>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</si>
  <si>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</si>
  <si>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</si>
  <si>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</si>
  <si>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</si>
  <si>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</si>
  <si>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</si>
  <si>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</si>
  <si>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</si>
  <si>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</si>
  <si>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</si>
  <si>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</si>
  <si>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</si>
  <si>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</si>
  <si>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</si>
  <si>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</si>
  <si>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</si>
  <si>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</si>
  <si>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</si>
  <si>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</si>
  <si>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</si>
  <si>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</si>
  <si>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</si>
  <si>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</si>
  <si>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</si>
  <si>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</si>
  <si>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</si>
  <si>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</si>
  <si>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</si>
  <si>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</si>
  <si>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</si>
  <si>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</si>
  <si>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</si>
  <si>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</si>
  <si>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</si>
  <si>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</si>
  <si>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</si>
  <si>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</si>
  <si>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</si>
  <si>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</si>
  <si>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</si>
  <si>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</si>
  <si>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</si>
  <si>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</si>
  <si>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</si>
  <si>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</si>
  <si>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</si>
  <si>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</si>
  <si>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</si>
  <si>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</si>
  <si>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</si>
  <si>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</si>
  <si>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</si>
  <si>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</si>
  <si>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</si>
  <si>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</si>
  <si>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</si>
  <si>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</si>
  <si>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</si>
  <si>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</si>
  <si>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</si>
  <si>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</si>
  <si>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</si>
  <si>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</si>
  <si>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</si>
  <si>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</si>
  <si>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</si>
  <si>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</si>
  <si>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</si>
  <si>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</si>
  <si>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</si>
  <si>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</si>
  <si>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</si>
  <si>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</si>
  <si>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</si>
  <si>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</si>
  <si>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</si>
  <si>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</si>
  <si>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</si>
  <si>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</si>
  <si>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</si>
  <si>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</si>
  <si>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</si>
  <si>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</si>
  <si>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</si>
  <si>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</si>
  <si>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</si>
  <si>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</si>
  <si>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</si>
  <si>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</si>
  <si>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</si>
  <si>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</si>
  <si>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</si>
  <si>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</si>
  <si>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</si>
  <si>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</si>
  <si>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</si>
  <si>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</si>
  <si>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</si>
  <si>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</si>
  <si>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</si>
  <si>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</si>
  <si>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</si>
  <si>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</si>
  <si>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</si>
  <si>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</si>
  <si>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</si>
  <si>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</si>
  <si>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</si>
  <si>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</si>
  <si>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</si>
  <si>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</si>
  <si>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</si>
  <si>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</si>
  <si>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</si>
  <si>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</si>
  <si>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</si>
  <si>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</si>
  <si>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</si>
  <si>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</si>
  <si>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</si>
  <si>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</si>
  <si>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</si>
  <si>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</si>
  <si>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</si>
  <si>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</si>
  <si>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</si>
  <si>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</si>
  <si>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</si>
  <si>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</si>
  <si>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</si>
  <si>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</si>
  <si>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</si>
  <si>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</si>
  <si>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</si>
  <si>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</si>
  <si>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</si>
  <si>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</si>
  <si>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</si>
  <si>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</si>
  <si>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</si>
  <si>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</si>
  <si>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</si>
  <si>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</si>
  <si>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</si>
  <si>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</si>
  <si>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</si>
  <si>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</si>
  <si>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</si>
  <si>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</si>
  <si>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</si>
  <si>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</si>
  <si>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</si>
  <si>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</si>
  <si>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</si>
  <si>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</si>
  <si>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</si>
  <si>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</si>
  <si>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</si>
  <si>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</si>
  <si>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</si>
  <si>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</si>
  <si>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</si>
  <si>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</si>
  <si>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</si>
  <si>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</si>
  <si>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</si>
  <si>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</si>
  <si>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</si>
  <si>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</si>
  <si>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</si>
  <si>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</si>
  <si>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</si>
  <si>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</si>
  <si>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</si>
  <si>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</si>
  <si>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</si>
  <si>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</si>
  <si>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</si>
  <si>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</si>
  <si>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</si>
  <si>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</si>
  <si>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</si>
  <si>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</si>
  <si>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</si>
  <si>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</si>
  <si>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</si>
  <si>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</si>
  <si>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</si>
  <si>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</si>
  <si>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</si>
  <si>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</si>
  <si>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</si>
  <si>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</si>
  <si>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</si>
  <si>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</si>
  <si>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</si>
  <si>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</si>
  <si>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</si>
  <si>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</si>
  <si>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</si>
  <si>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</si>
  <si>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</si>
  <si>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</si>
  <si>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</si>
  <si>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</si>
  <si>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</si>
  <si>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</si>
  <si>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</si>
  <si>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</si>
  <si>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</si>
  <si>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</si>
  <si>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</si>
  <si>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</si>
  <si>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</si>
  <si>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</si>
  <si>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</si>
  <si>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</si>
  <si>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</si>
  <si>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</si>
  <si>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</si>
  <si>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</si>
  <si>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</si>
  <si>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</si>
  <si>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</si>
  <si>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</si>
  <si>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</si>
  <si>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</si>
  <si>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</si>
  <si>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</si>
  <si>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</si>
  <si>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</si>
  <si>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</si>
  <si>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</si>
  <si>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</si>
  <si>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</si>
  <si>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</si>
  <si>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</si>
  <si>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</si>
  <si>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</si>
  <si>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</si>
  <si>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</si>
  <si>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</si>
  <si>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</si>
  <si>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</si>
  <si>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</si>
  <si>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</si>
  <si>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</si>
  <si>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</si>
  <si>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</si>
  <si>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</si>
  <si>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</si>
  <si>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</si>
  <si>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</si>
  <si>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</si>
  <si>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</si>
  <si>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</si>
  <si>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</si>
  <si>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</si>
  <si>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</si>
  <si>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</si>
  <si>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</si>
  <si>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</si>
  <si>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</si>
  <si>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</si>
  <si>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</si>
  <si>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</si>
  <si>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</si>
  <si>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</si>
  <si>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</si>
  <si>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</si>
  <si>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</si>
  <si>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</si>
  <si>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</si>
  <si>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</si>
  <si>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</si>
  <si>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</si>
  <si>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</si>
  <si>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</si>
  <si>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</si>
  <si>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</si>
  <si>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</si>
  <si>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</si>
  <si>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</si>
  <si>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</si>
  <si>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</si>
  <si>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</si>
  <si>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</si>
  <si>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</si>
  <si>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</si>
  <si>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</si>
  <si>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</si>
  <si>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</si>
  <si>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</si>
  <si>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</si>
  <si>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</si>
  <si>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</si>
  <si>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</si>
  <si>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</si>
  <si>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</si>
  <si>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</si>
  <si>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</si>
  <si>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</si>
  <si>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</si>
  <si>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</si>
  <si>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</si>
  <si>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</si>
  <si>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</si>
  <si>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</si>
  <si>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</si>
  <si>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</si>
  <si>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</si>
  <si>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</si>
  <si>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</si>
  <si>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</si>
  <si>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</si>
  <si>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</si>
  <si>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</si>
  <si>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</si>
  <si>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</si>
  <si>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</si>
  <si>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</si>
  <si>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</si>
  <si>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</si>
  <si>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</si>
  <si>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</si>
  <si>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</si>
  <si>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</si>
  <si>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</si>
  <si>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</si>
  <si>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</si>
  <si>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</si>
  <si>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</si>
  <si>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</si>
  <si>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</si>
  <si>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</si>
  <si>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</si>
  <si>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</si>
  <si>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</si>
  <si>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</si>
  <si>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</si>
  <si>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</si>
  <si>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</si>
  <si>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</si>
  <si>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</si>
  <si>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</si>
  <si>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</si>
  <si>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</si>
  <si>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</si>
  <si>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</si>
  <si>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</si>
  <si>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</si>
  <si>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</si>
  <si>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</si>
  <si>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</si>
  <si>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</si>
  <si>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</si>
  <si>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</si>
  <si>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</si>
  <si>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</si>
  <si>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</si>
  <si>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</si>
  <si>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</si>
  <si>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</si>
  <si>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</si>
  <si>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</si>
  <si>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</si>
  <si>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</si>
  <si>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</si>
  <si>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</si>
  <si>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</si>
  <si>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</si>
  <si>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</si>
  <si>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</si>
  <si>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</si>
  <si>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</si>
  <si>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</si>
  <si>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</si>
  <si>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</si>
  <si>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</si>
  <si>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</si>
  <si>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</si>
  <si>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</si>
  <si>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</si>
  <si>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</si>
  <si>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</si>
  <si>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</si>
  <si>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</si>
  <si>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</si>
  <si>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</si>
  <si>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</si>
  <si>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</si>
  <si>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</si>
  <si>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</si>
  <si>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</si>
  <si>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</si>
  <si>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</si>
  <si>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</si>
  <si>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</si>
  <si>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</si>
  <si>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</si>
  <si>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</si>
  <si>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</si>
  <si>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</si>
  <si>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</si>
  <si>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</si>
  <si>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</si>
  <si>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</si>
  <si>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</si>
  <si>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</si>
  <si>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</si>
  <si>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</si>
  <si>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</si>
  <si>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</si>
  <si>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</si>
  <si>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</si>
  <si>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</si>
  <si>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</si>
  <si>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</si>
  <si>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</si>
  <si>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</si>
  <si>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</si>
  <si>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</si>
  <si>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</si>
  <si>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</si>
  <si>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</si>
  <si>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</si>
  <si>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</si>
  <si>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</si>
  <si>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</si>
  <si>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</si>
  <si>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</si>
  <si>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</si>
  <si>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</si>
  <si>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</si>
  <si>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</si>
  <si>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</si>
  <si>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</si>
  <si>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</si>
  <si>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</si>
  <si>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</si>
  <si>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</si>
  <si>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</si>
  <si>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</si>
  <si>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</si>
  <si>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</si>
  <si>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</si>
  <si>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</si>
  <si>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</si>
  <si>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</si>
  <si>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</si>
  <si>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</si>
  <si>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</si>
  <si>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</si>
  <si>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</si>
  <si>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</si>
  <si>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</si>
  <si>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</si>
  <si>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</si>
  <si>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</si>
  <si>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</si>
  <si>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</si>
  <si>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</si>
  <si>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</si>
  <si>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</si>
  <si>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</si>
  <si>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</si>
  <si>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</si>
  <si>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</si>
  <si>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</si>
  <si>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</si>
  <si>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</si>
  <si>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</si>
  <si>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</si>
  <si>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</si>
  <si>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</si>
  <si>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</si>
  <si>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</si>
  <si>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</si>
  <si>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</si>
  <si>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</si>
  <si>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</si>
  <si>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</si>
  <si>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</si>
  <si>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</si>
  <si>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</si>
  <si>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</si>
  <si>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</si>
  <si>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</si>
  <si>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</si>
  <si>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</si>
  <si>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</si>
  <si>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</si>
  <si>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</si>
  <si>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</si>
  <si>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</si>
  <si>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</si>
  <si>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</si>
  <si>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</si>
  <si>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</si>
  <si>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</si>
  <si>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</si>
  <si>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</si>
  <si>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</si>
  <si>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</si>
  <si>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</si>
  <si>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</si>
  <si>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</si>
  <si>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</si>
  <si>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</si>
  <si>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</si>
  <si>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</si>
  <si>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</si>
  <si>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</si>
  <si>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</si>
  <si>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</si>
  <si>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</si>
  <si>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</si>
  <si>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</si>
  <si>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</si>
  <si>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</si>
  <si>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</si>
  <si>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</si>
  <si>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</si>
  <si>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</si>
  <si>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</si>
  <si>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</si>
  <si>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</si>
  <si>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</si>
  <si>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</si>
  <si>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</si>
  <si>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</si>
  <si>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</si>
  <si>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</si>
  <si>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</si>
  <si>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</si>
  <si>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</si>
  <si>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</si>
  <si>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</si>
  <si>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</si>
  <si>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</si>
  <si>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</si>
  <si>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</si>
  <si>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</si>
  <si>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</si>
  <si>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</si>
  <si>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</si>
  <si>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</si>
  <si>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</si>
  <si>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</si>
  <si>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</si>
  <si>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</si>
  <si>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</si>
  <si>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</si>
  <si>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</si>
  <si>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</si>
  <si>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</si>
  <si>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</si>
  <si>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</si>
  <si>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</si>
  <si>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</si>
  <si>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</si>
  <si>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</si>
  <si>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</si>
  <si>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</si>
  <si>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</si>
  <si>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</si>
  <si>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</si>
  <si>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</si>
  <si>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</si>
  <si>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</si>
  <si>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</si>
  <si>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</si>
  <si>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</si>
  <si>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</si>
  <si>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</si>
  <si>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</si>
  <si>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</si>
  <si>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</si>
  <si>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</si>
  <si>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</si>
  <si>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</si>
  <si>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</si>
  <si>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</si>
  <si>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</si>
  <si>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</si>
  <si>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</si>
  <si>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</si>
  <si>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</si>
  <si>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</si>
  <si>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</si>
  <si>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</si>
  <si>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</si>
  <si>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</si>
  <si>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</si>
  <si>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</si>
  <si>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</si>
  <si>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</si>
  <si>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</si>
  <si>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</si>
  <si>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</si>
  <si>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</si>
  <si>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</si>
  <si>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</si>
  <si>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</si>
  <si>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</si>
  <si>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</si>
  <si>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</si>
  <si>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</si>
  <si>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</si>
  <si>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</si>
  <si>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</si>
  <si>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</si>
  <si>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</si>
  <si>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</si>
  <si>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</si>
  <si>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</si>
  <si>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</si>
  <si>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</si>
  <si>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</si>
  <si>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</si>
  <si>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</si>
  <si>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</si>
  <si>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</si>
  <si>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</si>
  <si>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</si>
  <si>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</si>
  <si>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</si>
  <si>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</si>
  <si>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</si>
  <si>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</si>
  <si>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</si>
  <si>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</si>
  <si>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</si>
  <si>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</si>
  <si>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</si>
  <si>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</si>
  <si>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</si>
  <si>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</si>
  <si>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</si>
  <si>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</si>
  <si>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</si>
  <si>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</si>
  <si>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</si>
  <si>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</si>
  <si>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</si>
  <si>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</si>
  <si>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</si>
  <si>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</si>
  <si>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</si>
  <si>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</si>
  <si>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</si>
  <si>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</si>
  <si>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</si>
  <si>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</si>
  <si>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</si>
  <si>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</si>
  <si>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</si>
  <si>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</si>
  <si>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</si>
  <si>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</si>
  <si>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</si>
  <si>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</si>
  <si>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</si>
  <si>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</si>
  <si>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</si>
  <si>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</si>
  <si>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</si>
  <si>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</si>
  <si>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</si>
  <si>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</si>
  <si>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</si>
  <si>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</si>
  <si>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</si>
  <si>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</si>
  <si>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</si>
  <si>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</si>
  <si>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</si>
  <si>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</si>
  <si>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</si>
  <si>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</si>
  <si>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</si>
  <si>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</si>
  <si>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</si>
  <si>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</si>
  <si>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</si>
  <si>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</si>
  <si>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</si>
  <si>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</si>
  <si>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</si>
  <si>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</si>
  <si>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</si>
  <si>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</si>
  <si>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</si>
  <si>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</si>
  <si>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</si>
  <si>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</si>
  <si>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</si>
  <si>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</si>
  <si>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</si>
  <si>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</si>
  <si>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</si>
  <si>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</si>
  <si>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</si>
  <si>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</si>
  <si>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</si>
  <si>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</si>
  <si>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</si>
  <si>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</si>
  <si>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</si>
  <si>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</si>
  <si>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</si>
  <si>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</si>
  <si>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</si>
  <si>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</si>
  <si>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</si>
  <si>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</si>
  <si>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</si>
  <si>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</si>
  <si>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</si>
  <si>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</si>
  <si>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</si>
  <si>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</si>
  <si>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</si>
  <si>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</si>
  <si>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</si>
  <si>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</si>
  <si>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</si>
  <si>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</si>
  <si>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</si>
  <si>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</si>
  <si>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</si>
  <si>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</si>
  <si>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</si>
  <si>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</si>
  <si>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</si>
  <si>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</si>
  <si>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</si>
  <si>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</si>
  <si>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</si>
  <si>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</si>
  <si>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</si>
  <si>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</si>
  <si>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</si>
  <si>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</si>
  <si>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</si>
  <si>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</si>
  <si>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</si>
  <si>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</si>
  <si>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</si>
  <si>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</si>
  <si>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</si>
  <si>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</si>
  <si>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</si>
  <si>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</si>
  <si>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</si>
  <si>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</si>
  <si>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</si>
  <si>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</si>
  <si>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</si>
  <si>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</si>
  <si>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</si>
  <si>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</si>
  <si>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</si>
  <si>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</si>
  <si>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</si>
  <si>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</si>
  <si>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</si>
  <si>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</si>
  <si>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</si>
  <si>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</si>
  <si>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</si>
  <si>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</si>
  <si>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</si>
  <si>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</si>
  <si>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</si>
  <si>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</si>
  <si>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</si>
  <si>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</si>
  <si>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</si>
  <si>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</si>
  <si>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</si>
  <si>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</si>
  <si>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</si>
  <si>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</si>
  <si>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</si>
  <si>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</si>
  <si>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</si>
  <si>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</si>
  <si>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</si>
  <si>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</si>
  <si>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</si>
  <si>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</si>
  <si>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</si>
  <si>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</si>
  <si>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</si>
  <si>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</si>
  <si>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</si>
  <si>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</si>
  <si>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</si>
  <si>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</si>
  <si>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</si>
  <si>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</si>
  <si>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</si>
  <si>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</si>
  <si>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</si>
  <si>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</si>
  <si>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</si>
  <si>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</si>
  <si>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</si>
  <si>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</si>
  <si>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</si>
  <si>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</si>
  <si>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</si>
  <si>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</si>
  <si>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</si>
  <si>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</si>
  <si>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</si>
  <si>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</si>
  <si>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</si>
  <si>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</si>
  <si>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</si>
  <si>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</si>
  <si>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</si>
  <si>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</si>
  <si>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</si>
  <si>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</si>
  <si>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</si>
  <si>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</si>
  <si>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</si>
  <si>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</si>
  <si>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</si>
  <si>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</si>
  <si>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</si>
  <si>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</si>
  <si>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</si>
  <si>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</si>
  <si>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</si>
  <si>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</si>
  <si>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</si>
  <si>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</si>
  <si>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</si>
  <si>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</si>
  <si>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</si>
  <si>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</si>
  <si>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</si>
  <si>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</si>
  <si>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</si>
  <si>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</si>
  <si>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</si>
  <si>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</si>
  <si>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</si>
  <si>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</si>
  <si>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</si>
  <si>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</si>
  <si>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</si>
  <si>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</si>
  <si>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</si>
  <si>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</si>
  <si>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</si>
  <si>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</si>
  <si>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</si>
  <si>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</si>
  <si>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</si>
  <si>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</si>
  <si>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</si>
  <si>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</si>
  <si>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</si>
  <si>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</si>
  <si>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</si>
  <si>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</si>
  <si>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</si>
  <si>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</si>
  <si>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</si>
  <si>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</si>
  <si>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</si>
  <si>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</si>
  <si>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</si>
  <si>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</si>
  <si>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</si>
  <si>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</si>
  <si>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</si>
  <si>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</si>
  <si>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</si>
  <si>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</si>
  <si>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</si>
  <si>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</si>
  <si>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</si>
  <si>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</si>
  <si>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</si>
  <si>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</si>
  <si>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</si>
  <si>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</si>
  <si>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</si>
  <si>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</si>
  <si>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</si>
  <si>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</si>
  <si>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</si>
  <si>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</si>
  <si>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</si>
  <si>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</si>
  <si>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</si>
  <si>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</si>
  <si>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</si>
  <si>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</si>
  <si>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</si>
  <si>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</si>
  <si>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</si>
  <si>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</si>
  <si>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</si>
  <si>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</si>
  <si>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</si>
  <si>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</si>
  <si>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</si>
  <si>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</si>
  <si>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</si>
  <si>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</si>
  <si>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</si>
  <si>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</si>
  <si>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</si>
  <si>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</si>
  <si>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</si>
  <si>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</si>
  <si>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</si>
  <si>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</si>
  <si>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</si>
  <si>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</si>
  <si>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</si>
  <si>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</si>
  <si>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</si>
  <si>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</si>
  <si>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</si>
  <si>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</si>
  <si>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</si>
  <si>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</si>
  <si>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</si>
  <si>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</si>
  <si>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</si>
  <si>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</si>
  <si>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</si>
  <si>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</si>
  <si>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</si>
  <si>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</si>
  <si>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</si>
  <si>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</si>
  <si>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</si>
  <si>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</si>
  <si>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</si>
  <si>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</si>
  <si>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</si>
  <si>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</si>
  <si>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</si>
  <si>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</si>
  <si>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</si>
  <si>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</si>
  <si>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</si>
  <si>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</si>
  <si>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</si>
  <si>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</si>
  <si>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</si>
  <si>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</si>
  <si>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</si>
  <si>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</si>
  <si>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</si>
  <si>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</si>
  <si>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</si>
  <si>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</si>
  <si>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</si>
  <si>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</si>
  <si>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</si>
  <si>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</si>
  <si>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</si>
  <si>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</si>
  <si>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</si>
  <si>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</si>
  <si>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</si>
  <si>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</si>
  <si>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</si>
  <si>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</si>
  <si>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</si>
  <si>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</si>
  <si>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</si>
  <si>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</si>
  <si>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</si>
  <si>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</si>
  <si>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</si>
  <si>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</si>
  <si>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</si>
  <si>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</si>
  <si>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</si>
  <si>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</si>
  <si>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</si>
  <si>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</si>
  <si>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</si>
  <si>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</si>
  <si>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</si>
  <si>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</si>
  <si>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</si>
  <si>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</si>
  <si>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</si>
  <si>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</si>
  <si>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</si>
  <si>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</si>
  <si>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</si>
  <si>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</si>
  <si>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</si>
  <si>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</si>
  <si>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</si>
  <si>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</si>
  <si>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</si>
  <si>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</si>
  <si>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</si>
  <si>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</si>
  <si>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</si>
  <si>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</si>
  <si>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</si>
  <si>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</si>
  <si>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</si>
  <si>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</si>
  <si>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</si>
  <si>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</si>
  <si>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</si>
  <si>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</si>
  <si>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</si>
  <si>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</si>
  <si>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</si>
  <si>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</si>
  <si>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</si>
  <si>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</si>
  <si>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</si>
  <si>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</si>
  <si>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</si>
  <si>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</si>
  <si>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</si>
  <si>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</si>
  <si>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</si>
  <si>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</si>
  <si>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</si>
  <si>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</si>
  <si>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</si>
  <si>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</si>
  <si>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</si>
  <si>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</si>
  <si>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</si>
  <si>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</si>
  <si>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</si>
  <si>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</si>
  <si>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</si>
  <si>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</si>
  <si>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</si>
  <si>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</si>
  <si>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</si>
  <si>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</si>
  <si>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</si>
  <si>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</si>
  <si>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</si>
  <si>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</si>
  <si>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</si>
  <si>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</si>
  <si>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</si>
  <si>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</si>
  <si>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</si>
  <si>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</si>
  <si>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</si>
  <si>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</si>
  <si>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</si>
  <si>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</si>
  <si>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</si>
  <si>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</si>
  <si>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</si>
  <si>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</si>
  <si>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</si>
  <si>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</si>
  <si>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</si>
  <si>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</si>
  <si>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</si>
  <si>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</si>
  <si>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</si>
  <si>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</si>
  <si>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</si>
  <si>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</si>
  <si>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</si>
  <si>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</si>
  <si>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</si>
  <si>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</si>
  <si>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</si>
  <si>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</si>
  <si>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</si>
  <si>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</si>
  <si>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</si>
  <si>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</si>
  <si>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</si>
  <si>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</si>
  <si>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</si>
  <si>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</si>
  <si>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</si>
  <si>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</si>
  <si>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</si>
  <si>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</si>
  <si>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</si>
  <si>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</si>
  <si>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</si>
  <si>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</si>
  <si>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</si>
  <si>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</si>
  <si>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</si>
  <si>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</si>
  <si>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</si>
  <si>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</si>
  <si>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</si>
  <si>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</si>
  <si>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</si>
  <si>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</si>
  <si>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</si>
  <si>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</si>
  <si>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</si>
  <si>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</si>
  <si>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</si>
  <si>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</si>
  <si>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</si>
  <si>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</si>
  <si>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</si>
  <si>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</si>
  <si>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</si>
  <si>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</si>
  <si>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</si>
  <si>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</si>
  <si>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</si>
  <si>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</si>
  <si>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</si>
  <si>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</si>
  <si>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</si>
  <si>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</si>
  <si>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</si>
  <si>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</si>
  <si>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</si>
  <si>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</si>
  <si>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</si>
  <si>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</si>
  <si>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</si>
  <si>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</si>
  <si>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</si>
  <si>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</si>
  <si>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</si>
  <si>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</si>
  <si>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</si>
  <si>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</si>
  <si>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</si>
  <si>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</si>
  <si>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</si>
  <si>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</si>
  <si>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</si>
  <si>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</si>
  <si>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</si>
  <si>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</si>
  <si>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</si>
  <si>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</si>
  <si>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</si>
  <si>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</si>
  <si>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</si>
  <si>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</si>
  <si>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</si>
  <si>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</si>
  <si>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</si>
  <si>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</si>
  <si>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</si>
  <si>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</si>
  <si>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</si>
  <si>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</si>
  <si>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</si>
  <si>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</si>
  <si>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</si>
  <si>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</si>
  <si>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</si>
  <si>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</si>
  <si>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</si>
  <si>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</si>
  <si>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</si>
  <si>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</si>
  <si>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</si>
  <si>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</si>
  <si>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</si>
  <si>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</si>
  <si>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</si>
  <si>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</si>
  <si>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</si>
  <si>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</si>
  <si>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</si>
  <si>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</si>
  <si>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</si>
  <si>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</si>
  <si>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</si>
  <si>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</si>
  <si>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</si>
  <si>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</si>
  <si>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</si>
  <si>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</si>
  <si>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</si>
  <si>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</si>
  <si>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</si>
  <si>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</si>
  <si>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</si>
  <si>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</si>
  <si>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</si>
  <si>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</si>
  <si>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</si>
  <si>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</si>
  <si>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</si>
  <si>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</si>
  <si>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</si>
  <si>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</si>
  <si>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</si>
  <si>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</si>
  <si>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</si>
  <si>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</si>
  <si>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</si>
  <si>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</si>
  <si>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</si>
  <si>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</si>
  <si>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</si>
  <si>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</si>
  <si>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</si>
  <si>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</si>
  <si>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</si>
  <si>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</si>
  <si>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</si>
  <si>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</si>
  <si>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</si>
  <si>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</si>
  <si>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</si>
  <si>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</si>
  <si>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</si>
  <si>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</si>
  <si>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</si>
  <si>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</si>
  <si>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</si>
  <si>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</si>
  <si>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</si>
  <si>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</si>
  <si>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</si>
  <si>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</si>
  <si>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</si>
  <si>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</si>
  <si>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</si>
  <si>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</si>
  <si>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</si>
  <si>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</si>
  <si>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</si>
  <si>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</si>
  <si>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</si>
  <si>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</si>
  <si>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</si>
  <si>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</si>
  <si>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</si>
  <si>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</si>
  <si>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</si>
  <si>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</si>
  <si>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</si>
  <si>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</si>
  <si>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15 mins</t>
  </si>
  <si>
    <t>PCM-20251007-00000521</t>
  </si>
  <si>
    <t>Site Restored by PG</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</si>
  <si>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</si>
  <si>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</si>
  <si>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</si>
  <si>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</si>
  <si>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</si>
  <si>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</si>
  <si>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</si>
  <si>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</si>
  <si>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</si>
  <si>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</si>
  <si>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</si>
  <si>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</si>
  <si>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</si>
  <si>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</si>
  <si>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</si>
  <si>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</si>
  <si>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</si>
  <si>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</si>
  <si>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</si>
  <si>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</si>
  <si>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</si>
  <si>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</si>
  <si>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</si>
  <si>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</si>
  <si>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</si>
  <si>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PCM-20251007-00000835</t>
  </si>
  <si>
    <t>Emergency</t>
  </si>
  <si>
    <t>power NA and sites located inside Kidana project and no access by car to connect PG</t>
  </si>
  <si>
    <t xml:space="preserve">TT-20251007-00851 , witing separate TT </t>
  </si>
  <si>
    <t xml:space="preserve">EM team need 45 min </t>
  </si>
  <si>
    <t>sceco blackout at Muzdalifa area and teams checking the sites one by one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</si>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</sst>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274.43888495370629</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8.8386574134347029E-3</v>
      </c>
      <c r="H3" s="66">
        <v>45937.359722222223</v>
      </c>
      <c r="I3" s="72" t="str">
        <f>IFERROR(VLOOKUP(D3,DB!A:F,6,0),"")</f>
        <v>SCECO</v>
      </c>
      <c r="J3" s="72" t="str">
        <f>IFERROR(VLOOKUP(D3,DB!A:G,7,0),"")</f>
        <v>Dead</v>
      </c>
      <c r="K3" s="68" t="s">
        <v>38967</v>
      </c>
      <c r="L3" s="69" t="str">
        <f>IFERROR(VLOOKUP(D3,DB!A:I,9,0),"")</f>
        <v>Latis</v>
      </c>
    </row>
    <row r="4" spans="1:12" ht="15" customHeight="1">
      <c r="A4" s="63"/>
      <c r="B4" s="72" t="str">
        <f>IFERROR(VLOOKUP(D4,DB!A:K,11,0),"")</f>
        <v/>
      </c>
      <c r="C4" s="64"/>
      <c r="D4" s="64"/>
      <c r="E4" s="65"/>
      <c r="F4" s="66"/>
      <c r="G4" s="67">
        <f ca="1">IFERROR(NOW()-F4,"")</f>
        <v>45937.387310879632</v>
      </c>
      <c r="H4" s="66"/>
      <c r="I4" s="72" t="str">
        <f>IFERROR(VLOOKUP(D4,DB!A:F,6,0),"")</f>
        <v/>
      </c>
      <c r="J4" s="72" t="str">
        <f>IFERROR(VLOOKUP(D4,DB!A:G,7,0),"")</f>
        <v/>
      </c>
      <c r="K4" s="68"/>
      <c r="L4" s="69" t="str">
        <f>IFERROR(VLOOKUP(D4,DB!A:I,9,0),"")</f>
        <v/>
      </c>
    </row>
    <row r="5" spans="1:12" ht="15" customHeight="1">
      <c r="A5" s="154"/>
      <c r="B5" s="155" t="str">
        <f>IFERROR(VLOOKUP(D5,DB!A:K,11,0),"")</f>
        <v/>
      </c>
      <c r="C5" s="155"/>
      <c r="D5" s="155"/>
      <c r="E5" s="156"/>
      <c r="F5" s="157"/>
      <c r="G5" s="158">
        <f ca="1">IFERROR(NOW()-F5,"")</f>
        <v>45937.387310879632</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45937.387310879632</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45937.387310879632</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45937.387310879632</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45937.387310879632</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45937.387310879632</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45937.387310879632</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45937.387310879632</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45937.387310879632</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45937.387310879632</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45937.387310879632</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45937.387310879632</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45937.387310879632</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45937.387310879632</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45937.387310879632</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45937.387310879632</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45937.387310879632</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45937.387310879632</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45937.387310879632</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45937.387310879632</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45937.387310879632</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45937.387310879632</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45937.387310879632</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45937.387310879632</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45937.387310879632</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45937.387310879632</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45937.387310879632</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45937.387310879632</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45937.387310879632</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45937.387310879632</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45937.387310879632</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45937.387310879632</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45937.387310879632</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45937.387310879632</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45937.387310879632</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45937.387310879632</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45937.387310879632</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45937.387310879632</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45937.387310879632</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45937.387310879632</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45937.387310879632</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45937.387310879632</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45937.387310879632</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45937.387310879632</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45937.387310879632</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45937.387310879632</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45937.387310879632</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45937.387310879632</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45937.387310879632</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45937.387310879632</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45937.387310879632</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45937.387310879632</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45937.387310879632</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45937.387310879632</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45937.387310879632</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45937.387310879632</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45937.387310879632</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45937.387310879632</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45937.387310879632</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45937.387310879632</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45937.387310879632</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45937.387310879632</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45937.387310879632</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45937.387310879632</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45937.387310879632</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45937.387310879632</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45937.387310879632</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45937.387310879632</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45937.387310879632</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45937.387310879632</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45937.387310879632</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45937.387310879632</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45937.387310879632</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45937.387310879632</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45937.387310879632</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45937.387310879632</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45937.387310879632</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45937.387310879632</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45937.387310879632</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45937.387310879632</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45937.387310879632</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45937.387310879632</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45937.387310879632</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45937.387310879632</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45937.387310879632</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45937.387310879632</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B0206ADF-5D15-4C14-AFEF-3584800C491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38968</v>
      </c>
      <c r="N1" s="102" t="s">
        <v>38969</v>
      </c>
      <c r="O1" s="102" t="s">
        <v>38970</v>
      </c>
      <c r="P1" s="102" t="s">
        <v>38971</v>
      </c>
      <c r="Q1" s="102" t="s">
        <v>38972</v>
      </c>
      <c r="R1" s="102" t="s">
        <v>38973</v>
      </c>
      <c r="S1" s="102" t="s">
        <v>38974</v>
      </c>
      <c r="T1" s="102" t="s">
        <v>38975</v>
      </c>
      <c r="U1" s="102" t="s">
        <v>38976</v>
      </c>
      <c r="V1" s="102" t="s">
        <v>38977</v>
      </c>
      <c r="W1" s="102" t="s">
        <v>38978</v>
      </c>
      <c r="X1" s="102" t="s">
        <v>38979</v>
      </c>
      <c r="Y1" s="102" t="s">
        <v>38980</v>
      </c>
      <c r="Z1" s="102" t="s">
        <v>38981</v>
      </c>
      <c r="AA1" s="102" t="s">
        <v>38982</v>
      </c>
      <c r="AB1" s="102" t="s">
        <v>38983</v>
      </c>
      <c r="AC1" s="102" t="s">
        <v>38984</v>
      </c>
      <c r="AD1" s="102" t="s">
        <v>38985</v>
      </c>
      <c r="AE1" s="102" t="s">
        <v>38986</v>
      </c>
      <c r="AF1" s="102" t="s">
        <v>38987</v>
      </c>
      <c r="AG1" s="102" t="s">
        <v>38988</v>
      </c>
      <c r="AH1" s="102" t="s">
        <v>38989</v>
      </c>
      <c r="AI1" s="102" t="s">
        <v>38990</v>
      </c>
      <c r="AJ1" s="102" t="s">
        <v>38991</v>
      </c>
      <c r="AK1" s="102" t="s">
        <v>38992</v>
      </c>
      <c r="AL1" s="102" t="s">
        <v>38993</v>
      </c>
      <c r="AM1" s="102" t="s">
        <v>38994</v>
      </c>
      <c r="AN1" s="102" t="s">
        <v>38995</v>
      </c>
      <c r="AO1" s="102" t="s">
        <v>38996</v>
      </c>
      <c r="AP1" s="102" t="s">
        <v>38997</v>
      </c>
      <c r="AQ1" s="102" t="s">
        <v>38998</v>
      </c>
      <c r="AR1" s="102" t="s">
        <v>38999</v>
      </c>
      <c r="AS1" s="102" t="s">
        <v>39000</v>
      </c>
      <c r="AT1" s="102" t="s">
        <v>39001</v>
      </c>
      <c r="AU1" s="102" t="s">
        <v>39002</v>
      </c>
      <c r="AV1" s="102" t="s">
        <v>39003</v>
      </c>
      <c r="AW1" s="102" t="s">
        <v>39004</v>
      </c>
      <c r="AX1" s="102" t="s">
        <v>39005</v>
      </c>
      <c r="AY1" s="102" t="s">
        <v>39006</v>
      </c>
      <c r="AZ1" s="102" t="s">
        <v>39007</v>
      </c>
      <c r="BA1" s="102" t="s">
        <v>39008</v>
      </c>
      <c r="BB1" s="102" t="s">
        <v>39009</v>
      </c>
      <c r="BC1" s="102" t="s">
        <v>39010</v>
      </c>
      <c r="BD1" s="102" t="s">
        <v>39011</v>
      </c>
      <c r="BE1" s="102" t="s">
        <v>39012</v>
      </c>
      <c r="BF1" s="102" t="s">
        <v>39013</v>
      </c>
      <c r="BG1" s="102" t="s">
        <v>39014</v>
      </c>
      <c r="BH1" s="102" t="s">
        <v>39015</v>
      </c>
      <c r="BI1" s="102" t="s">
        <v>39016</v>
      </c>
      <c r="BJ1" s="102" t="s">
        <v>39017</v>
      </c>
      <c r="BK1" s="102" t="s">
        <v>39018</v>
      </c>
      <c r="BL1" s="102" t="s">
        <v>39019</v>
      </c>
      <c r="BM1" s="102" t="s">
        <v>39020</v>
      </c>
      <c r="BN1" s="102" t="s">
        <v>39021</v>
      </c>
      <c r="BO1" s="102" t="s">
        <v>39022</v>
      </c>
      <c r="BP1" s="102" t="s">
        <v>39023</v>
      </c>
      <c r="BQ1" s="102" t="s">
        <v>39024</v>
      </c>
      <c r="BR1" s="102" t="s">
        <v>39025</v>
      </c>
      <c r="BS1" s="102" t="s">
        <v>39026</v>
      </c>
      <c r="BT1" s="102" t="s">
        <v>39027</v>
      </c>
      <c r="BU1" s="102" t="s">
        <v>39028</v>
      </c>
      <c r="BV1" s="102" t="s">
        <v>39029</v>
      </c>
      <c r="BW1" s="102" t="s">
        <v>39030</v>
      </c>
      <c r="BX1" s="102" t="s">
        <v>39031</v>
      </c>
      <c r="BY1" s="102" t="s">
        <v>39032</v>
      </c>
      <c r="BZ1" s="102" t="s">
        <v>39033</v>
      </c>
      <c r="CA1" s="102" t="s">
        <v>39034</v>
      </c>
      <c r="CB1" s="102" t="s">
        <v>39035</v>
      </c>
      <c r="CC1" s="102" t="s">
        <v>39036</v>
      </c>
      <c r="CD1" s="102" t="s">
        <v>39037</v>
      </c>
      <c r="CE1" s="102" t="s">
        <v>39038</v>
      </c>
      <c r="CF1" s="102" t="s">
        <v>39039</v>
      </c>
      <c r="CG1" s="102" t="s">
        <v>39040</v>
      </c>
      <c r="CH1" s="102" t="s">
        <v>39041</v>
      </c>
      <c r="CI1" s="102" t="s">
        <v>39042</v>
      </c>
      <c r="CJ1" s="102" t="s">
        <v>39043</v>
      </c>
    </row>
    <row r="2" spans="1:88" s="81" customFormat="1" ht="31.5" customHeight="1">
      <c r="A2" s="74" t="s">
        <v>39044</v>
      </c>
      <c r="B2" s="74" t="s">
        <v>27</v>
      </c>
      <c r="C2" s="74">
        <v>1</v>
      </c>
      <c r="D2" s="74" t="s">
        <v>19278</v>
      </c>
      <c r="E2" s="99" t="s">
        <v>39045</v>
      </c>
      <c r="F2" s="87">
        <v>45322.056979166664</v>
      </c>
      <c r="G2" s="88" t="s">
        <v>39046</v>
      </c>
      <c r="H2" s="101">
        <v>45322.050729166665</v>
      </c>
      <c r="I2" s="74" t="s">
        <v>83</v>
      </c>
      <c r="J2" s="74" t="s">
        <v>65</v>
      </c>
      <c r="K2" s="100" t="s">
        <v>39047</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39048</v>
      </c>
      <c r="B3" s="74" t="str">
        <f>IFERROR(VLOOKUP(D3,DB!A:K,11,0),"")</f>
        <v>R2</v>
      </c>
      <c r="C3" s="74">
        <v>1</v>
      </c>
      <c r="D3" s="74" t="s">
        <v>31078</v>
      </c>
      <c r="E3" s="87" t="s">
        <v>38964</v>
      </c>
      <c r="F3" s="87">
        <v>45806.727083333331</v>
      </c>
      <c r="G3" s="88">
        <f ca="1">IFERROR(NOW()-F3,"-")</f>
        <v>130.66022754630103</v>
      </c>
      <c r="H3" s="87">
        <v>45791.543067129627</v>
      </c>
      <c r="I3" s="74" t="str">
        <f>IFERROR(VLOOKUP(D3,DB!A:F,6,0),"")</f>
        <v>SCECO</v>
      </c>
      <c r="J3" s="74" t="str">
        <f>IFERROR(VLOOKUP(D3,DB!A:G,7,0),"")</f>
        <v>No BB Shifted</v>
      </c>
      <c r="K3" s="100" t="s">
        <v>39049</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39050</v>
      </c>
      <c r="B4" s="74" t="str">
        <f>IFERROR(VLOOKUP(D4,DB!A:K,11,0),"")</f>
        <v>R2</v>
      </c>
      <c r="C4" s="74">
        <v>1</v>
      </c>
      <c r="D4" s="74" t="s">
        <v>29168</v>
      </c>
      <c r="E4" s="99" t="s">
        <v>38964</v>
      </c>
      <c r="F4" s="87">
        <v>45824.999837962961</v>
      </c>
      <c r="G4" s="88">
        <f ca="1">IFERROR(NOW()-F4,"-")</f>
        <v>112.38747291667096</v>
      </c>
      <c r="H4" s="87">
        <v>45824.993587962963</v>
      </c>
      <c r="I4" s="74" t="str">
        <f>IFERROR(VLOOKUP(D4,DB!A:F,6,0),"")</f>
        <v>Generator-SG</v>
      </c>
      <c r="J4" s="74" t="str">
        <f>IFERROR(VLOOKUP(D4,DB!A:G,7,0),"")</f>
        <v>Good</v>
      </c>
      <c r="K4" s="100" t="s">
        <v>39051</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39052</v>
      </c>
      <c r="B5" s="18" t="str">
        <f>IFERROR(VLOOKUP(D5,DB!A:K,11,0),"")</f>
        <v>R2</v>
      </c>
      <c r="C5" s="18">
        <v>1</v>
      </c>
      <c r="D5" s="18" t="s">
        <v>31479</v>
      </c>
      <c r="E5" s="130" t="s">
        <v>39045</v>
      </c>
      <c r="F5" s="131">
        <v>45936.714039351849</v>
      </c>
      <c r="G5" s="132">
        <f ca="1">IFERROR(NOW()-F5,"-")</f>
        <v>0.67327118055982282</v>
      </c>
      <c r="H5" s="131">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39054</v>
      </c>
      <c r="B6" s="18" t="str">
        <f>IFERROR(VLOOKUP(D6,DB!A:K,11,0),"")</f>
        <v>R2</v>
      </c>
      <c r="C6" s="18">
        <v>1</v>
      </c>
      <c r="D6" s="18" t="s">
        <v>26514</v>
      </c>
      <c r="E6" s="130" t="s">
        <v>38964</v>
      </c>
      <c r="F6" s="131">
        <v>45936.871932870374</v>
      </c>
      <c r="G6" s="132">
        <f ca="1">IFERROR(NOW()-F6,"-")</f>
        <v>0.51537800925871124</v>
      </c>
      <c r="H6" s="131">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39056</v>
      </c>
      <c r="B7" s="18" t="str">
        <f>IFERROR(VLOOKUP(D7,DB!A:K,11,0),"")</f>
        <v>R2</v>
      </c>
      <c r="C7" s="18">
        <v>5</v>
      </c>
      <c r="D7" s="18" t="s">
        <v>24288</v>
      </c>
      <c r="E7" s="130" t="s">
        <v>39045</v>
      </c>
      <c r="F7" s="131">
        <v>45937.241840277777</v>
      </c>
      <c r="G7" s="132">
        <f ca="1">IFERROR(NOW()-F7,"-")</f>
        <v>0.1454706018557772</v>
      </c>
      <c r="H7" s="131">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45937.387310879632</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45937.387310879632</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45937.387310879632</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45937.387310879632</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45937.387310879632</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45937.387310879632</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45937.387310879632</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45937.387310879632</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45937.387310879632</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45937.387310879632</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45937.387310879632</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45937.387310879632</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45937.387310879632</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45937.387310879632</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45937.387310879632</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45937.387310879632</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45937.387310879632</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45937.387310879632</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45937.387310879632</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45937.387310879632</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45937.387310879632</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45937.387310879632</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45937.387310879632</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45937.387310879632</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45937.387310879632</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45937.387310879632</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45937.387310879632</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45937.387310879632</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45937.387310879632</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45937.387310879632</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45937.387310879632</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45937.387310879632</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45937.387310879632</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45937.387310879632</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45937.387310879632</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45937.387310879632</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45937.387310879632</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45937.387310879632</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45937.387310879632</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45937.387310879632</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45937.387310879632</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45937.387310879632</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45937.387310879632</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45937.387310879632</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45937.387310879632</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45937.387310879632</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45937.387310879632</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45937.387310879632</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45937.387310879632</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45937.387310879632</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45937.387310879632</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45937.387310879632</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45937.387310879632</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45937.387310879632</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45937.387310879632</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45937.387310879632</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45937.387310879632</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45937.387310879632</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45937.387310879632</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45937.387310879632</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45937.387310879632</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45937.387310879632</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45937.387310879632</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45937.387310879632</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45937.387310879632</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45937.387310879632</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45937.387310879632</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45937.387310879632</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45937.387310879632</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45937.387310879632</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45937.387310879632</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45937.387310879632</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45937.387310879632</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45937.387310879632</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45937.387310879632</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45937.387310879632</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45937.387310879632</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45937.387310879632</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45937.387310879632</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45937.387310879632</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45937.387310879632</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45937.387310879632</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45937.387310879632</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45937.387310879632</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45937.387310879632</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45937.387310879632</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45937.387310879632</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45937.387310879632</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45937.387310879632</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45937.387310879632</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45937.387310879632</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45937.387310879632</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45937.387310879632</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45937.387310879632</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45937.387310879632</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45937.387310879632</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45937.387310879632</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45937.387310879632</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45937.387310879632</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45937.387310879632</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45937.387310879632</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45937.387310879632</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45937.387310879632</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45937.387310879632</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45937.387310879632</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45937.387310879632</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45937.387310879632</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45937.387310879632</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45937.387310879632</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45937.387310879632</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45937.387310879632</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45937.387310879632</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45937.387310879632</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45937.387310879632</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45937.387310879632</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45937.387310879632</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45937.387310879632</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45937.387310879632</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45937.387310879632</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45937.387310879632</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45937.387310879632</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45937.387310879632</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45937.387310879632</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45937.387310879632</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45937.387310879632</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45937.387310879632</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45937.387310879632</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45937.387310879632</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45937.387310879632</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45937.387310879632</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45937.387310879632</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45937.387310879632</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45937.387310879632</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45937.387310879632</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45937.387310879632</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45937.387310879632</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45937.387310879632</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45937.387310879632</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45937.387310879632</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45937.387310879632</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45937.387310879632</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45937.387310879632</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45937.387310879632</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45937.387310879632</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45937.387310879632</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45937.387310879632</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45937.387310879632</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45937.387310879632</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45937.387310879632</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45937.387310879632</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45937.387310879632</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45937.387310879632</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45937.387310879632</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45937.387310879632</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45937.387310879632</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45937.387310879632</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45937.387310879632</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45937.387310879632</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45937.387310879632</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45937.387310879632</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45937.387310879632</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45937.387310879632</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45937.387310879632</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45937.387310879632</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45937.387310879632</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45937.387310879632</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45937.387310879632</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45937.387310879632</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45937.387310879632</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45937.387310879632</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45937.387310879632</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45937.387310879632</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45937.387310879632</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45937.387310879632</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45937.387310879632</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45937.387310879632</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45937.387310879632</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45937.387310879632</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45937.387310879632</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45937.387310879632</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45937.387310879632</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45937.387310879632</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45937.387310879632</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45937.387310879632</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45937.387310879632</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45937.387310879632</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45937.387310879632</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45937.387310879632</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45937.387310879632</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45937.387310879632</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45937.387310879632</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45937.387310879632</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45937.387310879632</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45937.387310879632</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45937.387310879632</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45937.387310879632</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45937.387310879632</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45937.387310879632</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45937.387310879632</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45937.387310879632</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45937.387310879632</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45937.387310879632</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45937.387310879632</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45937.387310879632</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45937.387310879632</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45937.387310879632</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45937.387310879632</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45937.387310879632</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45937.387310879632</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45937.387310879632</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45937.387310879632</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45937.387310879632</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45937.387310879632</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45937.387310879632</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45937.387310879632</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45937.387310879632</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45937.387310879632</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45937.387310879632</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45937.387310879632</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45937.387310879632</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45937.387310879632</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45937.387310879632</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45937.387310879632</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45937.387310879632</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45937.387310879632</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45937.387310879632</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45937.387310879632</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45937.387310879632</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45937.387310879632</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45937.387310879632</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45937.387310879632</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45937.387310879632</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45937.387310879632</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45937.387310879632</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row r="242" spans="1:88" ht="31.5" customHeight="1">
      <c r="A242" s="129"/>
      <c r="B242" s="18" t="str">
        <f>IFERROR(VLOOKUP(D242,DB!A:K,11,0),"")</f>
        <v/>
      </c>
      <c r="C242" s="18"/>
      <c r="D242" s="18"/>
      <c r="E242" s="130"/>
      <c r="F242" s="131"/>
      <c r="G242" s="132">
        <f ca="1">IFERROR(NOW()-F242,"-")</f>
        <v>45937.387310879632</v>
      </c>
      <c r="H242" s="131"/>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7"/>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1</v>
      </c>
      <c r="D2" s="74" t="s">
        <v>17108</v>
      </c>
      <c r="E2" s="18" t="s">
        <v>38964</v>
      </c>
      <c r="F2" s="22">
        <v>45937.339456018519</v>
      </c>
      <c r="G2" s="21">
        <f t="shared" ref="G2:G38" ca="1" si="0">IFERROR(NOW()-F2,"-")</f>
        <v>4.7854861113592051E-2</v>
      </c>
      <c r="H2" s="22">
        <v>45937.334293981483</v>
      </c>
      <c r="I2" s="19" t="str">
        <f>IFERROR(VLOOKUP(D2,DB!A:F,6,0),"")</f>
        <v>SCECO</v>
      </c>
      <c r="J2" s="18" t="str">
        <f>IFERROR(VLOOKUP(D2,DB!A:G,7,0),"")</f>
        <v>In progress</v>
      </c>
      <c r="K2" s="50" t="s">
        <v>39059</v>
      </c>
      <c r="L2" s="23" t="str">
        <f>IFERROR(VLOOKUP(D2,DB!A:I,9,0),"")</f>
        <v>Latis</v>
      </c>
    </row>
    <row r="3" spans="1:13" ht="15" customHeight="1">
      <c r="A3" s="19" t="s">
        <v>39060</v>
      </c>
      <c r="B3" s="74" t="str">
        <f>IFERROR(VLOOKUP(D3,DB!A:K,11,0),"")</f>
        <v>R3</v>
      </c>
      <c r="C3" s="18">
        <v>2</v>
      </c>
      <c r="D3" s="18" t="s">
        <v>25081</v>
      </c>
      <c r="E3" s="18" t="s">
        <v>38964</v>
      </c>
      <c r="F3" s="20"/>
      <c r="G3" s="21">
        <f t="shared" ca="1" si="0"/>
        <v>45937.387310879632</v>
      </c>
      <c r="H3" s="22">
        <v>45937.329062500001</v>
      </c>
      <c r="I3" s="19" t="str">
        <f>IFERROR(VLOOKUP(D3,DB!A:F,6,0),"")</f>
        <v>SCECO</v>
      </c>
      <c r="J3" s="18" t="str">
        <f>IFERROR(VLOOKUP(D3,DB!A:G,7,0),"")</f>
        <v>Weak</v>
      </c>
      <c r="K3" s="50" t="s">
        <v>39061</v>
      </c>
      <c r="L3" s="23" t="str">
        <f>IFERROR(VLOOKUP(D3,DB!A:I,9,0),"")</f>
        <v>Latis</v>
      </c>
    </row>
    <row r="4" spans="1:13" ht="15" customHeight="1">
      <c r="A4" s="19"/>
      <c r="B4" s="74" t="str">
        <f>IFERROR(VLOOKUP(D4,DB!A:K,11,0),"")</f>
        <v/>
      </c>
      <c r="C4" s="18"/>
      <c r="D4" s="18"/>
      <c r="E4" s="18"/>
      <c r="F4" s="20"/>
      <c r="G4" s="21">
        <f t="shared" ca="1" si="0"/>
        <v>45937.387310879632</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45937.387310879632</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45937.387310879632</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45937.387310879632</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45937.387310879632</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45937.387310879632</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45937.387310879632</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45937.387310879632</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45937.387310879632</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45937.387310879632</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45937.387310879632</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45937.387310879632</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45937.387310879632</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45937.387310879632</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45937.387310879632</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45937.387310879632</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45937.387310879632</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45937.387310879632</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45937.387310879632</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45937.387310879632</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45937.387310879632</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45937.387310879632</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45937.387310879632</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45937.387310879632</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45937.387310879632</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45937.387310879632</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45937.387310879632</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45937.387310879632</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45937.387310879632</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45937.387310879632</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45937.387310879632</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45937.387310879632</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45937.387310879632</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45937.387310879632</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45937.387310879632</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45937.387310879632</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45937.387310879632</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45937.387310879632</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45937.387310879632</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45937.387310879632</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45937.387310879632</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45937.387310879632</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45937.387310879632</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45937.387310879632</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45937.387310879632</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45937.387310879632</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45937.387310879632</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45937.387310879632</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45937.387310879632</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45937.387310879632</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45937.387310879632</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45937.387310879632</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45937.387310879632</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45937.387310879632</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45937.387310879632</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45937.387310879632</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45937.387310879632</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45937.387310879632</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45937.387310879632</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45937.387310879632</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45937.387310879632</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45937.387310879632</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45937.387310879632</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45937.387310879632</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45937.387310879632</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45937.387310879632</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45937.387310879632</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45937.387310879632</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45937.387310879632</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45937.387310879632</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45937.387310879632</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45937.387310879632</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45937.387310879632</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45937.387310879632</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45937.387310879632</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45937.387310879632</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45937.387310879632</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45937.387310879632</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45937.387310879632</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45937.387310879632</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45937.387310879632</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45937.387310879632</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45937.387310879632</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45937.387310879632</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45937.387310879632</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45937.387310879632</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45937.387310879632</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45937.387310879632</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45937.387310879632</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45937.387310879632</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45937.387310879632</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45937.387310879632</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45937.387310879632</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45937.387310879632</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45937.387310879632</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45937.387310879632</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45937.387310879632</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45937.387310879632</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45937.387310879632</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45937.387310879632</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45937.387310879632</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45937.387310879632</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45937.387310879632</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45937.387310879632</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45937.387310879632</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45937.387310879632</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45937.387310879632</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45937.387310879632</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45937.387310879632</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45937.387310879632</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45937.387310879632</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45937.387310879632</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45937.387310879632</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45937.387310879632</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45937.387310879632</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45937.387310879632</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45937.387310879632</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45937.387310879632</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45937.387310879632</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45937.387310879632</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45937.387310879632</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45937.387310879632</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45937.387310879632</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45937.387310879632</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45937.387310879632</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45937.387310879632</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45937.387310879632</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45937.387310879632</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45937.387310879632</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45937.387310879632</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45937.387310879632</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45937.387310879632</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45937.387310879632</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45937.387310879632</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45937.387310879632</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45937.387310879632</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45937.387310879632</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45937.387310879632</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45937.387310879632</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45937.387310879632</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45937.387310879632</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45937.387310879632</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45937.387310879632</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45937.387310879632</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45937.387310879632</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45937.387310879632</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45937.387310879632</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45937.387310879632</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45937.387310879632</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45937.387310879632</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45937.387310879632</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45937.387310879632</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45937.387310879632</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45937.387310879632</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45937.387310879632</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45937.387310879632</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45937.387310879632</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45937.387310879632</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45937.387310879632</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45937.387310879632</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45937.387310879632</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45937.387310879632</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45937.387310879632</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45937.387310879632</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45937.387310879632</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45937.387310879632</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45937.387310879632</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45937.387310879632</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45937.387310879632</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45937.387310879632</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45937.387310879632</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45937.387310879632</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45937.387310879632</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45937.387310879632</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45937.387310879632</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45937.387310879632</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45937.387310879632</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45937.387310879632</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45937.387310879632</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45937.387310879632</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45937.387310879632</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45937.387310879632</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45937.387310879632</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45937.387310879632</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45937.387310879632</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45937.387310879632</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45937.387310879632</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45937.387310879632</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45937.387310879632</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45937.387310879632</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45937.387310879632</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45937.387310879632</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45937.387310879632</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45937.387310879632</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45937.387310879632</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45937.387310879632</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45937.387310879632</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45937.387310879632</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45937.387310879632</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45937.387310879632</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45937.387310879632</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45937.387310879632</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45937.387310879632</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45937.387310879632</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45937.387310879632</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45937.387310879632</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45937.387310879632</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45937.387310879632</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45937.387310879632</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45937.387310879632</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45937.387310879632</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45937.387310879632</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45937.387310879632</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45937.387310879632</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45937.387310879632</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45937.387310879632</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45937.387310879632</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45937.387310879632</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45937.387310879632</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45937.387310879632</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45937.387310879632</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45937.387310879632</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45937.387310879632</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45937.387310879632</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45937.387310879632</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45937.387310879632</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45937.387310879632</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45937.387310879632</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45937.387310879632</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45937.387310879632</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45937.387310879632</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45937.387310879632</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45937.387310879632</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45937.387310879632</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45937.387310879632</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45937.387310879632</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45937.387310879632</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45937.387310879632</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45937.387310879632</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45937.387310879632</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45937.387310879632</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45937.387310879632</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45937.387310879632</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45937.387310879632</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45937.387310879632</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45937.387310879632</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45937.387310879632</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45937.387310879632</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45937.387310879632</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45937.387310879632</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45937.387310879632</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45937.387310879632</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45937.387310879632</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45937.387310879632</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45937.387310879632</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45937.387310879632</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45937.387310879632</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45937.387310879632</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45937.387310879632</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45937.387310879632</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45937.387310879632</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45937.387310879632</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45937.387310879632</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45937.387310879632</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45937.387310879632</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45937.387310879632</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45937.387310879632</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45937.387310879632</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45937.387310879632</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45937.387310879632</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45937.387310879632</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45937.387310879632</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45937.387310879632</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45937.387310879632</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45937.387310879632</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45937.387310879632</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45937.387310879632</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45937.387310879632</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45937.387310879632</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45937.387310879632</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45937.387310879632</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45937.387310879632</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45937.387310879632</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45937.387310879632</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45937.387310879632</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45937.387310879632</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45937.387310879632</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45937.387310879632</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45937.387310879632</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45937.387310879632</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45937.387310879632</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45937.387310879632</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45937.387310879632</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45937.387310879632</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45937.387310879632</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45937.387310879632</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45937.387310879632</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45937.387310879632</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45937.387310879632</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45937.387310879632</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45937.387310879632</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45937.387310879632</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45937.387310879632</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45937.387310879632</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45937.387310879632</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45937.387310879632</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45937.387310879632</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45937.387310879632</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45937.387310879632</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45937.387310879632</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45937.387310879632</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45937.387310879632</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45937.387310879632</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45937.387310879632</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45937.387310879632</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45937.387310879632</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45937.387310879632</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45937.387310879632</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45937.387310879632</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45937.387310879632</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45937.387310879632</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45937.387310879632</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45937.387310879632</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45937.387310879632</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45937.387310879632</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45937.387310879632</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45937.387310879632</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45937.387310879632</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45937.387310879632</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45937.387310879632</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45937.387310879632</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45937.387310879632</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45937.387310879632</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45937.387310879632</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45937.387310879632</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45937.387310879632</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45937.387310879632</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45937.387310879632</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45937.387310879632</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45937.387310879632</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45937.387310879632</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45937.387310879632</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45937.387310879632</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45937.387310879632</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45937.387310879632</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45937.387310879632</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45937.387310879632</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45937.387310879632</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45937.387310879632</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45937.387310879632</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45937.387310879632</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45937.387310879632</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45937.387310879632</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45937.387310879632</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45937.387310879632</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45937.387310879632</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45937.387310879632</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45937.387310879632</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45937.387310879632</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45937.387310879632</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45937.387310879632</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45937.387310879632</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45937.387310879632</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45937.387310879632</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45937.387310879632</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45937.387310879632</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45937.387310879632</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45937.387310879632</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45937.387310879632</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45937.387310879632</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45937.387310879632</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45937.387310879632</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45937.387310879632</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45937.387310879632</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45937.387310879632</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45937.387310879632</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45937.387310879632</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45937.387310879632</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45937.387310879632</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45937.387310879632</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45937.387310879632</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45937.387310879632</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45937.387310879632</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45937.387310879632</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45937.387310879632</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45937.387310879632</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45937.387310879632</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45937.387310879632</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45937.387310879632</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45937.387310879632</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45937.387310879632</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45937.387310879632</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45937.387310879632</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45937.387310879632</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45937.387310879632</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45937.387310879632</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45937.387310879632</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45937.387310879632</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45937.387310879632</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45937.387310879632</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45937.387310879632</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45937.387310879632</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45937.387310879632</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45937.387310879632</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45937.387310879632</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45937.387310879632</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45937.387310879632</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45937.387310879632</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45937.387310879632</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45937.387310879632</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45937.387310879632</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45937.387310879632</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45937.387310879632</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45937.387310879632</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45937.387310879632</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45937.387310879632</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45937.387310879632</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45937.387310879632</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45937.387310879632</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45937.387310879632</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45937.387310879632</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45937.387310879632</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45937.387310879632</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45937.387310879632</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45937.387310879632</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45937.387310879632</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45937.387310879632</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45937.387310879632</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45937.387310879632</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45937.387310879632</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45937.387310879632</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45937.387310879632</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45937.387310879632</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45937.387310879632</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45937.387310879632</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45937.387310879632</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45937.387310879632</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45937.387310879632</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45937.387310879632</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45937.387310879632</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45937.387310879632</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45937.387310879632</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45937.387310879632</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45937.387310879632</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45937.387310879632</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45937.387310879632</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45937.387310879632</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45937.387310879632</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45937.387310879632</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45937.387310879632</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45937.387310879632</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45937.387310879632</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45937.387310879632</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45937.387310879632</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45937.387310879632</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45937.387310879632</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45937.387310879632</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45937.387310879632</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45937.387310879632</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45937.387310879632</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45937.387310879632</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45937.387310879632</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45937.387310879632</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45937.387310879632</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45937.387310879632</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45937.387310879632</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45937.387310879632</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45937.387310879632</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45937.387310879632</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45937.387310879632</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45937.387310879632</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45937.387310879632</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45937.387310879632</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45937.387310879632</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45937.387310879632</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45937.387310879632</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45937.387310879632</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45937.387310879632</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45937.387310879632</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45937.387310879632</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45937.387310879632</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45937.387310879632</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45937.387310879632</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45937.387310879632</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45937.387310879632</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45937.387310879632</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45937.387310879632</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45937.387310879632</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45937.387310879632</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45937.387310879632</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45937.387310879632</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45937.387310879632</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45937.387310879632</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45937.387310879632</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45937.387310879632</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45937.387310879632</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45937.387310879632</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45937.387310879632</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45937.387310879632</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45937.387310879632</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45937.387310879632</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45937.387310879632</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45937.387310879632</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45937.387310879632</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45937.387310879632</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45937.387310879632</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45937.387310879632</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45937.387310879632</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45937.387310879632</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45937.387310879632</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45937.387310879632</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45937.387310879632</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45937.387310879632</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45937.387310879632</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45937.387310879632</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45937.387310879632</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45937.387310879632</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45937.387310879632</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45937.387310879632</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45937.387310879632</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45937.387310879632</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45937.387310879632</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45937.387310879632</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45937.387310879632</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45937.387310879632</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45937.387310879632</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45937.387310879632</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45937.387310879632</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45937.387310879632</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45937.387310879632</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45937.387310879632</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45937.387310879632</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45937.387310879632</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45937.387310879632</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45937.387310879632</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45937.387310879632</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45937.387310879632</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45937.387310879632</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45937.387310879632</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45937.387310879632</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45937.387310879632</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45937.387310879632</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45937.387310879632</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45937.387310879632</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45937.387310879632</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45937.387310879632</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45937.387310879632</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45937.387310879632</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45937.387310879632</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45937.387310879632</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45937.387310879632</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45937.387310879632</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45937.387310879632</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45937.387310879632</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45937.387310879632</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45937.387310879632</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45937.387310879632</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45937.387310879632</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45937.387310879632</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45937.387310879632</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45937.387310879632</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45937.387310879632</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45937.387310879632</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45937.387310879632</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45937.387310879632</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45937.387310879632</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45937.387310879632</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45937.387310879632</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45937.387310879632</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45937.387310879632</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45937.387310879632</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45937.387310879632</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45937.387310879632</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45937.387310879632</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45937.387310879632</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45937.387310879632</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45937.387310879632</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45937.387310879632</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45937.387310879632</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45937.387310879632</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45937.387310879632</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45937.387310879632</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45937.387310879632</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45937.387310879632</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45937.387310879632</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45937.387310879632</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45937.387310879632</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45937.387310879632</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45937.387310879632</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45937.387310879632</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45937.387310879632</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45937.387310879632</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45937.387310879632</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45937.387310879632</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45937.387310879632</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45937.387310879632</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45937.387310879632</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45937.387310879632</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45937.387310879632</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45937.387310879632</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45937.387310879632</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45937.387310879632</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45937.387310879632</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45937.387310879632</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45937.387310879632</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45937.387310879632</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45937.387310879632</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45937.387310879632</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45937.387310879632</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45937.387310879632</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45937.387310879632</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45937.387310879632</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45937.387310879632</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45937.387310879632</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45937.387310879632</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45937.387310879632</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45937.387310879632</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45937.387310879632</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45937.387310879632</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45937.387310879632</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45937.387310879632</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45937.387310879632</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45937.387310879632</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45937.387310879632</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45937.387310879632</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45937.387310879632</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45937.387310879632</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45937.387310879632</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45937.387310879632</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45937.387310879632</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45937.387310879632</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45937.387310879632</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45937.387310879632</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45937.387310879632</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45937.387310879632</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45937.387310879632</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45937.387310879632</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45937.387310879632</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45937.387310879632</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45937.387310879632</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45937.387310879632</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45937.387310879632</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45937.387310879632</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45937.387310879632</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45937.387310879632</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45937.387310879632</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45937.387310879632</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45937.387310879632</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45937.387310879632</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45937.387310879632</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45937.387310879632</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45937.387310879632</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45937.387310879632</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45937.387310879632</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45937.387310879632</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45937.387310879632</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45937.387310879632</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45937.387310879632</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45937.387310879632</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45937.387310879632</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45937.387310879632</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45937.387310879632</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45937.387310879632</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45937.387310879632</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45937.387310879632</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45937.387310879632</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45937.387310879632</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45937.387310879632</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45937.387310879632</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45937.387310879632</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45937.387310879632</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45937.387310879632</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45937.387310879632</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45937.387310879632</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45937.387310879632</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45937.387310879632</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45937.387310879632</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45937.387310879632</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45937.387310879632</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45937.387310879632</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45937.387310879632</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45937.387310879632</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45937.387310879632</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45937.387310879632</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45937.387310879632</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45937.387310879632</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45937.387310879632</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45937.387310879632</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45937.387310879632</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45937.387310879632</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45937.387310879632</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45937.387310879632</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45937.387310879632</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45937.387310879632</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45937.387310879632</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45937.387310879632</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45937.387310879632</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45937.387310879632</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45937.387310879632</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45937.387310879632</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45937.387310879632</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45937.387310879632</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45937.387310879632</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45937.387310879632</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45937.387310879632</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45937.387310879632</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45937.387310879632</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45937.387310879632</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45937.387310879632</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45937.387310879632</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45937.387310879632</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45937.387310879632</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45937.387310879632</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45937.387310879632</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45937.387310879632</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45937.387310879632</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45937.387310879632</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45937.387310879632</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45937.387310879632</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45937.387310879632</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45937.387310879632</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45937.387310879632</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45937.387310879632</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45937.387310879632</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45937.387310879632</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45937.387310879632</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45937.387310879632</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45937.387310879632</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45937.387310879632</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45937.387310879632</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45937.387310879632</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45937.387310879632</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45937.387310879632</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45937.387310879632</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45937.387310879632</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45937.387310879632</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45937.387310879632</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45937.387310879632</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45937.387310879632</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45937.387310879632</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45937.387310879632</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45937.387310879632</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45937.387310879632</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45937.387310879632</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45937.387310879632</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45937.387310879632</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45937.387310879632</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45937.387310879632</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45937.387310879632</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45937.387310879632</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45937.387310879632</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45937.387310879632</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45937.387310879632</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45937.387310879632</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45937.387310879632</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45937.387310879632</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45937.387310879632</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45937.387310879632</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45937.387310879632</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45937.387310879632</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45937.387310879632</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45937.387310879632</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45937.387310879632</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45937.387310879632</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45937.387310879632</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45937.387310879632</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45937.387310879632</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45937.387310879632</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45937.387310879632</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45937.387310879632</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45937.387310879632</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45937.387310879632</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45937.387310879632</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45937.387310879632</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45937.387310879632</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45937.387310879632</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45937.387310879632</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45937.387310879632</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45937.387310879632</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45937.387310879632</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45937.387310879632</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45937.387310879632</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45937.387310879632</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45937.387310879632</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45937.387310879632</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45937.387310879632</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45937.387310879632</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45937.387310879632</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45937.387310879632</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45937.387310879632</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45937.387310879632</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45937.387310879632</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45937.387310879632</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45937.387310879632</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45937.387310879632</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45937.387310879632</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45937.387310879632</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45937.387310879632</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45937.387310879632</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45937.387310879632</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45937.387310879632</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45937.387310879632</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45937.387310879632</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45937.387310879632</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45937.387310879632</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45937.387310879632</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45937.387310879632</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45937.387310879632</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45937.387310879632</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45937.387310879632</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45937.387310879632</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45937.387310879632</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45937.387310879632</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45937.387310879632</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45937.387310879632</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45937.387310879632</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45937.387310879632</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45937.387310879632</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45937.387310879632</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45937.387310879632</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45937.387310879632</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45937.387310879632</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45937.387310879632</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45937.387310879632</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45937.387310879632</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45937.387310879632</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45937.387310879632</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45937.387310879632</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45937.387310879632</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45937.387310879632</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45937.387310879632</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45937.387310879632</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45937.387310879632</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45937.387310879632</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45937.387310879632</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45937.387310879632</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45937.387310879632</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45937.387310879632</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45937.387310879632</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45937.387310879632</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45937.387310879632</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45937.387310879632</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45937.387310879632</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45937.387310879632</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45937.387310879632</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45937.387310879632</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45937.387310879632</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45937.387310879632</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45937.387310879632</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45937.387310879632</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45937.387310879632</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45937.387310879632</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45937.387310879632</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45937.387310879632</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45937.387310879632</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45937.387310879632</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45937.387310879632</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45937.387310879632</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45937.387310879632</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45937.387310879632</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45937.387310879632</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45937.387310879632</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45937.387310879632</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45937.387310879632</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45937.387310879632</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45937.387310879632</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45937.387310879632</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45937.387310879632</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45937.387310879632</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45937.387310879632</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45937.387310879632</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45937.387310879632</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45937.387310879632</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45937.387310879632</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45937.387310879632</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45937.387310879632</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45937.387310879632</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45937.387310879632</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45937.387310879632</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45937.387310879632</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45937.387310879632</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45937.387310879632</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45937.387310879632</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45937.387310879632</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45937.387310879632</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45937.387310879632</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45937.387310879632</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45937.387310879632</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45937.387310879632</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45937.387310879632</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45937.387310879632</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45937.387310879632</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45937.387310879632</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45937.387310879632</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45937.387310879632</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45937.387310879632</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45937.387310879632</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45937.387310879632</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45937.387310879632</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45937.387310879632</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45937.387310879632</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45937.387310879632</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45937.387310879632</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45937.387310879632</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45937.387310879632</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45937.387310879632</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45937.387310879632</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45937.387310879632</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45937.387310879632</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45937.387310879632</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45937.387310879632</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45937.387310879632</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45937.387310879632</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45937.387310879632</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45937.387310879632</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45937.387310879632</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45937.387310879632</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45937.387310879632</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45937.387310879632</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45937.387310879632</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45937.387310879632</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45937.387310879632</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45937.387310879632</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45937.387310879632</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45937.387310879632</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45937.387310879632</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45937.387310879632</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45937.387310879632</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45937.387310879632</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45937.387310879632</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45937.387310879632</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45937.387310879632</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45937.387310879632</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45937.387310879632</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45937.387310879632</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45937.387310879632</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45937.387310879632</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45937.387310879632</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45937.387310879632</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45937.387310879632</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45937.387310879632</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45937.387310879632</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45937.387310879632</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45937.387310879632</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45937.387310879632</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45937.387310879632</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45937.387310879632</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45937.387310879632</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45937.387310879632</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45937.387310879632</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45937.387310879632</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45937.387310879632</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45937.387310879632</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45937.387310879632</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45937.387310879632</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45937.387310879632</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45937.387310879632</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45937.387310879632</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45937.387310879632</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45937.387310879632</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45937.387310879632</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45937.387310879632</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45937.387310879632</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45937.387310879632</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45937.387310879632</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45937.387310879632</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45937.387310879632</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45937.387310879632</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45937.387310879632</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45937.387310879632</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45937.387310879632</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45937.387310879632</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45937.387310879632</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45937.387310879632</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45937.387310879632</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45937.387310879632</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45937.387310879632</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45937.387310879632</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45937.387310879632</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45937.387310879632</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45937.387310879632</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45937.387310879632</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45937.387310879632</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45937.387310879632</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45937.387310879632</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45937.387310879632</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45937.387310879632</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45937.387310879632</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45937.387310879632</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45937.387310879632</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45937.387310879632</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45937.387310879632</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45937.387310879632</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45937.387310879632</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45937.387310879632</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45937.387310879632</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45937.387310879632</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45937.387310879632</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45937.387310879632</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45937.387310879632</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45937.387310879632</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45937.387310879632</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45937.387310879632</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45937.387310879632</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45937.387310879632</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45937.387310879632</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45937.387310879632</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45937.387310879632</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45937.387310879632</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45937.387310879632</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45937.387310879632</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45937.387310879632</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45937.387310879632</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45937.387310879632</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45937.387310879632</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45937.387310879632</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45937.387310879632</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45937.387310879632</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45937.387310879632</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45937.387310879632</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45937.387310879632</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45937.387310879632</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45937.387310879632</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45937.387310879632</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45937.387310879632</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45937.387310879632</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45937.387310879632</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45937.387310879632</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45937.387310879632</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45937.387310879632</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45937.387310879632</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45937.387310879632</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45937.387310879632</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45937.387310879632</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45937.387310879632</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45937.387310879632</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45937.387310879632</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45937.387310879632</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45937.387310879632</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45937.387310879632</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45937.387310879632</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45937.387310879632</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45937.387310879632</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45937.387310879632</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45937.387310879632</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45937.387310879632</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45937.387310879632</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45937.387310879632</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45937.387310879632</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45937.387310879632</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45937.387310879632</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45937.387310879632</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45937.387310879632</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45937.387310879632</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45937.387310879632</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45937.387310879632</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45937.387310879632</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45937.387310879632</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45937.387310879632</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45937.387310879632</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45937.387310879632</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45937.387310879632</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45937.387310879632</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45937.387310879632</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45937.387310879632</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45937.387310879632</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45937.387310879632</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45937.387310879632</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45937.387310879632</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45937.387310879632</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45937.387310879632</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45937.387310879632</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45937.387310879632</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45937.387310879632</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45937.387310879632</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45937.387310879632</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45937.387310879632</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45937.387310879632</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45937.387310879632</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45937.387310879632</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45937.387310879632</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45937.387310879632</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45937.387310879632</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45937.387310879632</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45937.387310879632</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45937.387310879632</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45937.387310879632</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45937.387310879632</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45937.387310879632</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45937.387310879632</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45937.387310879632</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45937.387310879632</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45937.387310879632</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45937.387310879632</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45937.387310879632</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45937.387310879632</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45937.387310879632</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45937.387310879632</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45937.387310879632</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45937.387310879632</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45937.387310879632</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45937.387310879632</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45937.387310879632</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45937.387310879632</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45937.387310879632</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45937.387310879632</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45937.387310879632</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45937.387310879632</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45937.387310879632</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45937.387310879632</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45937.387310879632</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45937.387310879632</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45937.387310879632</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45937.387310879632</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45937.387310879632</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45937.387310879632</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45937.387310879632</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45937.387310879632</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45937.387310879632</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45937.387310879632</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45937.387310879632</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45937.387310879632</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45937.387310879632</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45937.387310879632</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45937.387310879632</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45937.387310879632</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45937.387310879632</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45937.387310879632</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45937.387310879632</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45937.387310879632</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45937.387310879632</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45937.387310879632</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45937.387310879632</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45937.387310879632</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45937.387310879632</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45937.387310879632</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45937.387310879632</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45937.387310879632</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45937.387310879632</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45937.387310879632</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45937.387310879632</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45937.387310879632</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45937.387310879632</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45937.387310879632</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45937.387310879632</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45937.387310879632</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45937.387310879632</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45937.387310879632</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45937.387310879632</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45937.387310879632</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45937.387310879632</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45937.387310879632</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45937.387310879632</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45937.387310879632</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45937.387310879632</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45937.387310879632</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45937.387310879632</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45937.387310879632</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45937.387310879632</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45937.387310879632</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45937.387310879632</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45937.387310879632</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45937.387310879632</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45937.387310879632</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45937.387310879632</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45937.387310879632</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45937.387310879632</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45937.387310879632</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45937.387310879632</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45937.387310879632</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45937.387310879632</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45937.387310879632</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45937.387310879632</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45937.387310879632</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45937.387310879632</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45937.387310879632</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45937.387310879632</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45937.387310879632</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45937.387310879632</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45937.387310879632</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45937.387310879632</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45937.387310879632</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45937.387310879632</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45937.387310879632</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45937.387310879632</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45937.387310879632</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45937.387310879632</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45937.387310879632</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45937.387310879632</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45937.387310879632</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45937.387310879632</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45937.387310879632</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45937.387310879632</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45937.387310879632</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45937.387310879632</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45937.387310879632</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45937.387310879632</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45937.387310879632</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45937.387310879632</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45937.387310879632</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45937.387310879632</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45937.387310879632</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39062</v>
      </c>
      <c r="B2" s="109" t="str">
        <f>IFERROR(VLOOKUP(D2,DB!A:K,11,0),"")</f>
        <v>R4</v>
      </c>
      <c r="C2" s="110">
        <v>1</v>
      </c>
      <c r="D2" s="106" t="s">
        <v>35082</v>
      </c>
      <c r="E2" s="111" t="s">
        <v>38964</v>
      </c>
      <c r="F2" s="112">
        <v>45703.480717592596</v>
      </c>
      <c r="G2" s="113">
        <f ca="1">IFERROR(NOW()-F2,"")</f>
        <v>233.90659328703623</v>
      </c>
      <c r="H2" s="112">
        <v>45703.474768518521</v>
      </c>
      <c r="I2" s="109" t="str">
        <f>IFERROR(VLOOKUP(D2,DB!A:F,6,0),"")</f>
        <v>SCECO</v>
      </c>
      <c r="J2" s="109" t="str">
        <f>IFERROR(VLOOKUP(D2,DB!A:G,7,0),"")</f>
        <v>Dead</v>
      </c>
      <c r="K2" s="114" t="s">
        <v>39063</v>
      </c>
      <c r="L2" s="106" t="str">
        <f>IFERROR(VLOOKUP(D2,DB!A:I,9,0),"")</f>
        <v>Latis</v>
      </c>
    </row>
    <row r="3" spans="1:16" ht="23.25" customHeight="1">
      <c r="A3" s="109" t="s">
        <v>39064</v>
      </c>
      <c r="B3" s="109" t="str">
        <f>IFERROR(VLOOKUP(D3,DB!A:K,11,0),"")</f>
        <v>R4</v>
      </c>
      <c r="C3" s="110">
        <v>2</v>
      </c>
      <c r="D3" s="106" t="s">
        <v>25891</v>
      </c>
      <c r="E3" s="111" t="s">
        <v>38964</v>
      </c>
      <c r="F3" s="112">
        <v>45935.156944444447</v>
      </c>
      <c r="G3" s="113">
        <f ca="1">IFERROR(NOW()-F3,"")</f>
        <v>2.2303664351857151</v>
      </c>
      <c r="H3" s="112">
        <v>45935.07104166667</v>
      </c>
      <c r="I3" s="109" t="str">
        <f>IFERROR(VLOOKUP(D3,DB!A:F,6,0),"")</f>
        <v>Generator-SG</v>
      </c>
      <c r="J3" s="109" t="str">
        <f>IFERROR(VLOOKUP(D3,DB!A:G,7,0),"")</f>
        <v>Good</v>
      </c>
      <c r="K3" s="114" t="s">
        <v>39065</v>
      </c>
      <c r="L3" s="106" t="str">
        <f>IFERROR(VLOOKUP(D3,DB!A:I,9,0),"")</f>
        <v>Latis</v>
      </c>
    </row>
    <row r="4" spans="1:16" ht="15" customHeight="1">
      <c r="A4" s="139" t="s">
        <v>39066</v>
      </c>
      <c r="B4" s="139" t="str">
        <f>IFERROR(VLOOKUP(D4,DB!A:K,11,0),"")</f>
        <v>R4</v>
      </c>
      <c r="C4" s="140">
        <v>1</v>
      </c>
      <c r="D4" s="141" t="s">
        <v>36054</v>
      </c>
      <c r="E4" s="142" t="s">
        <v>38964</v>
      </c>
      <c r="F4" s="143">
        <v>45936.764467592591</v>
      </c>
      <c r="G4" s="144">
        <f ca="1">IFERROR(NOW()-F4,"")</f>
        <v>0.62284328704117797</v>
      </c>
      <c r="H4" s="143">
        <v>45936.758773148147</v>
      </c>
      <c r="I4" s="139" t="str">
        <f>IFERROR(VLOOKUP(D4,DB!A:F,6,0),"")</f>
        <v>Generator-SG</v>
      </c>
      <c r="J4" s="139" t="str">
        <f>IFERROR(VLOOKUP(D4,DB!A:G,7,0),"")</f>
        <v>Weak</v>
      </c>
      <c r="K4" s="146" t="s">
        <v>39067</v>
      </c>
      <c r="L4" s="141" t="str">
        <f>IFERROR(VLOOKUP(D4,DB!A:I,9,0),"")</f>
        <v>Latis</v>
      </c>
    </row>
    <row r="5" spans="1:16" ht="15" customHeight="1">
      <c r="A5" s="139" t="s">
        <v>39068</v>
      </c>
      <c r="B5" s="139" t="str">
        <f>IFERROR(VLOOKUP(D5,DB!A:K,11,0),"")</f>
        <v>R4</v>
      </c>
      <c r="C5" s="140">
        <v>2</v>
      </c>
      <c r="D5" s="141" t="s">
        <v>37069</v>
      </c>
      <c r="E5" s="142" t="s">
        <v>38964</v>
      </c>
      <c r="F5" s="143">
        <v>45937.180335648147</v>
      </c>
      <c r="G5" s="144">
        <f ca="1">IFERROR(NOW()-F5,"")</f>
        <v>0.20697523148555774</v>
      </c>
      <c r="H5" s="143">
        <v>45937.173946759256</v>
      </c>
      <c r="I5" s="139" t="str">
        <f>IFERROR(VLOOKUP(D5,DB!A:F,6,0),"")</f>
        <v>SCECO</v>
      </c>
      <c r="J5" s="139" t="str">
        <f>IFERROR(VLOOKUP(D5,DB!A:G,7,0),"")</f>
        <v>Vandalized</v>
      </c>
      <c r="K5" s="146" t="s">
        <v>39069</v>
      </c>
      <c r="L5" s="141" t="str">
        <f>IFERROR(VLOOKUP(D5,DB!A:I,9,0),"")</f>
        <v>Latis</v>
      </c>
    </row>
    <row r="6" spans="1:16" ht="15" customHeight="1">
      <c r="A6" s="139" t="s">
        <v>39070</v>
      </c>
      <c r="B6" s="139" t="str">
        <f>IFERROR(VLOOKUP(D6,DB!A:K,11,0),"")</f>
        <v>R4</v>
      </c>
      <c r="C6" s="140">
        <v>1</v>
      </c>
      <c r="D6" s="141" t="s">
        <v>36364</v>
      </c>
      <c r="E6" s="142" t="s">
        <v>38964</v>
      </c>
      <c r="F6" s="143">
        <v>45937.213888888888</v>
      </c>
      <c r="G6" s="144">
        <f ca="1">IFERROR(NOW()-F6,"")</f>
        <v>0.17342199074482778</v>
      </c>
      <c r="H6" s="143">
        <v>45937.208043981482</v>
      </c>
      <c r="I6" s="139" t="str">
        <f>IFERROR(VLOOKUP(D6,DB!A:F,6,0),"")</f>
        <v>SCECO</v>
      </c>
      <c r="J6" s="139" t="str">
        <f>IFERROR(VLOOKUP(D6,DB!A:G,7,0),"")</f>
        <v>In progress</v>
      </c>
      <c r="K6" s="146" t="s">
        <v>39071</v>
      </c>
      <c r="L6" s="141" t="str">
        <f>IFERROR(VLOOKUP(D6,DB!A:I,9,0),"")</f>
        <v>Latis</v>
      </c>
    </row>
    <row r="7" spans="1:16" ht="15" customHeight="1">
      <c r="A7" s="139" t="s">
        <v>39060</v>
      </c>
      <c r="B7" s="139" t="str">
        <f>IFERROR(VLOOKUP(D7,DB!A:K,11,0),"")</f>
        <v>R4</v>
      </c>
      <c r="C7" s="140">
        <v>1</v>
      </c>
      <c r="D7" s="141" t="s">
        <v>36850</v>
      </c>
      <c r="E7" s="142" t="s">
        <v>38964</v>
      </c>
      <c r="F7" s="143"/>
      <c r="G7" s="144">
        <f ca="1">IFERROR(NOW()-F7,"")</f>
        <v>45937.387310879632</v>
      </c>
      <c r="H7" s="143">
        <v>45937.242268518516</v>
      </c>
      <c r="I7" s="139" t="str">
        <f>IFERROR(VLOOKUP(D7,DB!A:F,6,0),"")</f>
        <v>SCECO</v>
      </c>
      <c r="J7" s="139" t="str">
        <f>IFERROR(VLOOKUP(D7,DB!A:G,7,0),"")</f>
        <v>Dead</v>
      </c>
      <c r="K7" s="146" t="s">
        <v>39069</v>
      </c>
      <c r="L7" s="141" t="str">
        <f>IFERROR(VLOOKUP(D7,DB!A:I,9,0),"")</f>
        <v>Latis</v>
      </c>
    </row>
    <row r="8" spans="1:16" ht="15" customHeight="1">
      <c r="A8" s="139" t="s">
        <v>39060</v>
      </c>
      <c r="B8" s="139" t="str">
        <f>IFERROR(VLOOKUP(D8,DB!A:K,11,0),"")</f>
        <v>R4</v>
      </c>
      <c r="C8" s="140">
        <v>1</v>
      </c>
      <c r="D8" s="141" t="s">
        <v>27578</v>
      </c>
      <c r="E8" s="142" t="s">
        <v>38964</v>
      </c>
      <c r="F8" s="143"/>
      <c r="G8" s="144">
        <f ca="1">IFERROR(NOW()-F8,"")</f>
        <v>45937.387310879632</v>
      </c>
      <c r="H8" s="143">
        <v>45937.175844907404</v>
      </c>
      <c r="I8" s="139" t="str">
        <f>IFERROR(VLOOKUP(D8,DB!A:F,6,0),"")</f>
        <v>SCECO</v>
      </c>
      <c r="J8" s="139" t="str">
        <f>IFERROR(VLOOKUP(D8,DB!A:G,7,0),"")</f>
        <v>Dead</v>
      </c>
      <c r="K8" s="146" t="s">
        <v>39072</v>
      </c>
      <c r="L8" s="141" t="str">
        <f>IFERROR(VLOOKUP(D8,DB!A:I,9,0),"")</f>
        <v>Latis</v>
      </c>
    </row>
    <row r="9" spans="1:16" ht="15" customHeight="1">
      <c r="A9" s="139" t="s">
        <v>39073</v>
      </c>
      <c r="B9" s="139" t="str">
        <f>IFERROR(VLOOKUP(D9,DB!A:K,11,0),"")</f>
        <v>R4</v>
      </c>
      <c r="C9" s="140">
        <v>1</v>
      </c>
      <c r="D9" s="141" t="s">
        <v>36759</v>
      </c>
      <c r="E9" s="142" t="s">
        <v>39045</v>
      </c>
      <c r="F9" s="143">
        <v>45937.32916666667</v>
      </c>
      <c r="G9" s="144">
        <f ca="1">IFERROR(NOW()-F9,"")</f>
        <v>5.8144212962361053E-2</v>
      </c>
      <c r="H9" s="143">
        <v>45937.323738425926</v>
      </c>
      <c r="I9" s="139" t="str">
        <f>IFERROR(VLOOKUP(D9,DB!A:F,6,0),"")</f>
        <v>SCECO</v>
      </c>
      <c r="J9" s="139" t="str">
        <f>IFERROR(VLOOKUP(D9,DB!A:G,7,0),"")</f>
        <v>In progress</v>
      </c>
      <c r="K9" s="146" t="s">
        <v>39069</v>
      </c>
      <c r="L9" s="141" t="str">
        <f>IFERROR(VLOOKUP(D9,DB!A:I,9,0),"")</f>
        <v>Latis</v>
      </c>
    </row>
    <row r="10" spans="1:16" ht="15" customHeight="1">
      <c r="A10" s="139" t="s">
        <v>39074</v>
      </c>
      <c r="B10" s="139" t="str">
        <f>IFERROR(VLOOKUP(D10,DB!A:K,11,0),"")</f>
        <v>R4</v>
      </c>
      <c r="C10" s="140">
        <v>1</v>
      </c>
      <c r="D10" s="141" t="s">
        <v>39075</v>
      </c>
      <c r="E10" s="142" t="s">
        <v>38964</v>
      </c>
      <c r="F10" s="143">
        <v>45937.344965277778</v>
      </c>
      <c r="G10" s="144">
        <f ca="1">IFERROR(NOW()-F10,"")</f>
        <v>4.2345601854322013E-2</v>
      </c>
      <c r="H10" s="143">
        <v>45937.338043981479</v>
      </c>
      <c r="I10" s="139" t="str">
        <f>IFERROR(VLOOKUP(D10,DB!A:F,6,0),"")</f>
        <v>SCECO</v>
      </c>
      <c r="J10" s="139" t="str">
        <f>IFERROR(VLOOKUP(D10,DB!A:G,7,0),"")</f>
        <v>In progress</v>
      </c>
      <c r="K10" s="146" t="s">
        <v>39076</v>
      </c>
      <c r="L10" s="141" t="str">
        <f>IFERROR(VLOOKUP(D10,DB!A:I,9,0),"")</f>
        <v>Latis</v>
      </c>
    </row>
    <row r="11" spans="1:16" ht="15" customHeight="1">
      <c r="A11" s="139"/>
      <c r="B11" s="139" t="str">
        <f>IFERROR(VLOOKUP(D11,DB!A:K,11,0),"")</f>
        <v/>
      </c>
      <c r="C11" s="140"/>
      <c r="D11" s="141"/>
      <c r="E11" s="142"/>
      <c r="F11" s="143"/>
      <c r="G11" s="144">
        <f ca="1">IFERROR(NOW()-F11,"")</f>
        <v>45937.387310879632</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45937.387310879632</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45937.387310879632</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45937.387310879632</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45937.387310879632</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45937.387310879632</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45937.387310879632</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45937.387310879632</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45937.387310879632</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45937.387310879632</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45937.387310879632</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45937.387310879632</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45937.387310879632</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45937.387310879632</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45937.387310879632</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45937.387310879632</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45937.387310879632</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45937.387310879632</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45937.387310879632</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45937.387310879632</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45937.387310879632</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45937.387310879632</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45937.387310879632</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45937.387310879632</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45937.387310879632</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45937.387310879632</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45937.387310879632</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45937.387310879632</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45937.387310879632</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45937.387310879632</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45937.387310879632</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45937.387310879632</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45937.387310879632</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45937.387310879632</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45937.387310879632</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45937.387310879632</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45937.387310879632</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45937.387310879632</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45937.387310879632</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45937.387310879632</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45937.387310879632</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45937.387310879632</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45937.387310879632</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45937.387310879632</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45937.387310879632</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45937.387310879632</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45937.387310879632</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45937.387310879632</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45937.387310879632</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45937.387310879632</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45937.387310879632</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45937.387310879632</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45937.387310879632</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45937.387310879632</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45937.387310879632</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45937.387310879632</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45937.387310879632</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45937.387310879632</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45937.387310879632</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45937.387310879632</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45937.387310879632</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45937.387310879632</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45937.387310879632</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45937.387310879632</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45937.387310879632</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45937.387310879632</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45937.387310879632</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45937.387310879632</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45937.387310879632</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45937.387310879632</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45937.387310879632</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45937.387310879632</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45937.387310879632</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45937.387310879632</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45937.387310879632</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45937.387310879632</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45937.387310879632</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45937.387310879632</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45937.387310879632</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45937.387310879632</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45937.387310879632</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45937.387310879632</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45937.387310879632</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45937.387310879632</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45937.387310879632</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45937.387310879632</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45937.387310879632</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45937.387310879632</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45937.387310879632</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45937.387310879632</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45937.387310879632</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45937.387310879632</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45937.387310879632</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45937.387310879632</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45937.387310879632</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45937.387310879632</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45937.387310879632</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45937.387310879632</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45937.387310879632</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45937.387310879632</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45937.387310879632</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45937.387310879632</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45937.387310879632</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45937.387310879632</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45937.387310879632</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45937.387310879632</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45937.387310879632</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45937.387310879632</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45937.387310879632</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45937.387310879632</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45937.387310879632</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45937.387310879632</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45937.387310879632</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45937.387310879632</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45937.387310879632</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45937.387310879632</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45937.387310879632</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45937.387310879632</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45937.387310879632</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45937.387310879632</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45937.387310879632</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45937.387310879632</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45937.387310879632</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45937.387310879632</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45937.387310879632</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45937.387310879632</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45937.387310879632</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45937.387310879632</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45937.387310879632</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45937.387310879632</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45937.387310879632</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45937.387310879632</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45937.387310879632</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45937.387310879632</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45937.387310879632</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45937.387310879632</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45937.387310879632</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45937.387310879632</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45937.387310879632</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45937.387310879632</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45937.387310879632</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45937.387310879632</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45937.387310879632</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45937.387310879632</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45937.387310879632</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45937.387310879632</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45937.387310879632</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45937.387310879632</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45937.387310879632</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45937.387310879632</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45937.387310879632</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45937.387310879632</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45937.387310879632</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45937.387310879632</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45937.387310879632</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45937.387310879632</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45937.387310879632</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45937.387310879632</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45937.387310879632</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45937.387310879632</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45937.387310879632</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45937.387310879632</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45937.387310879632</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45937.387310879632</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45937.387310879632</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45937.387310879632</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45937.387310879632</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45937.387310879632</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45937.387310879632</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45937.387310879632</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45937.387310879632</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45937.387310879632</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45937.387310879632</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45937.387310879632</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45937.387310879632</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45937.387310879632</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45937.387310879632</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45937.387310879632</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45937.387310879632</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45937.387310879632</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45937.387310879632</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45937.387310879632</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45937.387310879632</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45937.387310879632</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45937.387310879632</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45937.387310879632</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45937.387310879632</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45937.387310879632</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45937.387310879632</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45937.387310879632</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45937.387310879632</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45937.387310879632</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45937.387310879632</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45937.387310879632</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45937.387310879632</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45937.387310879632</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45937.387310879632</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45937.387310879632</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45937.387310879632</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45937.387310879632</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45937.387310879632</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45937.387310879632</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45937.387310879632</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45937.387310879632</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45937.387310879632</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45937.387310879632</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45937.387310879632</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45937.387310879632</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45937.387310879632</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45937.387310879632</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45937.387310879632</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45937.387310879632</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45937.387310879632</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45937.387310879632</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45937.387310879632</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45937.387310879632</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45937.387310879632</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45937.387310879632</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45937.387310879632</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45937.387310879632</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45937.387310879632</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45937.387310879632</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45937.387310879632</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45937.387310879632</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45937.387310879632</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45937.387310879632</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45937.387310879632</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45937.387310879632</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45937.387310879632</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45937.387310879632</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45937.387310879632</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45937.387310879632</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45937.387310879632</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45937.387310879632</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45937.387310879632</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45937.387310879632</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45937.387310879632</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45937.387310879632</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45937.387310879632</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45937.387310879632</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45937.387310879632</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45937.387310879632</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45937.387310879632</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45937.387310879632</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45937.387310879632</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45937.387310879632</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45937.387310879632</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45937.387310879632</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45937.387310879632</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45937.387310879632</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45937.387310879632</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45937.387310879632</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45937.387310879632</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45937.387310879632</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45937.387310879632</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45937.387310879632</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45937.387310879632</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45937.387310879632</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45937.387310879632</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45937.387310879632</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45937.387310879632</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45937.387310879632</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45937.387310879632</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45937.387310879632</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45937.387310879632</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45937.387310879632</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45937.387310879632</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45937.387310879632</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45937.387310879632</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45937.387310879632</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45937.387310879632</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45937.387310879632</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45937.387310879632</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45937.387310879632</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45937.387310879632</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45937.387310879632</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45937.387310879632</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45937.387310879632</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45937.387310879632</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45937.387310879632</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45937.387310879632</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45937.387310879632</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45937.387310879632</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45937.387310879632</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45937.387310879632</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45937.387310879632</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45937.387310879632</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45937.387310879632</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45937.387310879632</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45937.387310879632</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45937.387310879632</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45937.387310879632</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45937.387310879632</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45937.387310879632</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45937.387310879632</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45937.387310879632</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45937.387310879632</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45937.387310879632</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45937.387310879632</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45937.387310879632</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45937.387310879632</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45937.387310879632</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45937.387310879632</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45937.387310879632</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45937.387310879632</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45937.387310879632</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45937.387310879632</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45937.387310879632</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45937.387310879632</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45937.387310879632</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45937.387310879632</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45937.387310879632</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45937.387310879632</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45937.387310879632</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45937.387310879632</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45937.387310879632</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45937.387310879632</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45937.387310879632</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45937.387310879632</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45937.387310879632</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45937.387310879632</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45937.387310879632</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45937.387310879632</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45937.387310879632</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45937.387310879632</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45937.387310879632</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45937.387310879632</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45937.387310879632</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45937.387310879632</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45937.387310879632</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45937.387310879632</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45937.387310879632</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45937.387310879632</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45937.387310879632</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45937.387310879632</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45937.387310879632</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45937.387310879632</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45937.387310879632</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45937.387310879632</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45937.387310879632</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45937.387310879632</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45937.387310879632</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45937.387310879632</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45937.387310879632</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45937.387310879632</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45937.387310879632</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45937.387310879632</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45937.387310879632</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45937.387310879632</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45937.387310879632</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45937.387310879632</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45937.387310879632</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45937.387310879632</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45937.387310879632</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45937.387310879632</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45937.387310879632</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45937.387310879632</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45937.387310879632</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45937.387310879632</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45937.387310879632</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45937.387310879632</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45937.387310879632</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45937.387310879632</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45937.387310879632</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45937.387310879632</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45937.387310879632</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45937.387310879632</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45937.387310879632</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45937.387310879632</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45937.387310879632</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45937.387310879632</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45937.387310879632</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45937.387310879632</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45937.387310879632</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45937.387310879632</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45937.387310879632</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45937.387310879632</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45937.387310879632</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45937.387310879632</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45937.387310879632</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45937.387310879632</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45937.387310879632</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45937.387310879632</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45937.387310879632</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45937.387310879632</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45937.387310879632</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45937.387310879632</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45937.387310879632</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45937.387310879632</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45937.387310879632</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45937.387310879632</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45937.387310879632</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45937.387310879632</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45937.387310879632</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45937.387310879632</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45937.387310879632</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45937.387310879632</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45937.387310879632</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45937.387310879632</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45937.387310879632</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45937.387310879632</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45937.387310879632</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45937.387310879632</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45937.387310879632</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45937.387310879632</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45937.387310879632</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45937.387310879632</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45937.387310879632</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45937.387310879632</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45937.387310879632</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45937.387310879632</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45937.387310879632</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45937.387310879632</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45937.387310879632</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45937.387310879632</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45937.387310879632</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45937.387310879632</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45937.387310879632</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45937.387310879632</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45937.387310879632</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45937.387310879632</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45937.387310879632</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45937.387310879632</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45937.387310879632</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45937.387310879632</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45937.387310879632</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45937.387310879632</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45937.387310879632</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45937.387310879632</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45937.387310879632</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45937.387310879632</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45937.387310879632</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45937.387310879632</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45937.387310879632</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45937.387310879632</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45937.387310879632</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45937.387310879632</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45937.387310879632</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45937.387310879632</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45937.387310879632</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45937.387310879632</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45937.387310879632</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45937.387310879632</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45937.387310879632</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45937.387310879632</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45937.387310879632</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45937.387310879632</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45937.387310879632</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45937.387310879632</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45937.387310879632</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45937.387310879632</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45937.387310879632</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45937.387310879632</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45937.387310879632</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45937.387310879632</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45937.387310879632</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45937.387310879632</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45937.387310879632</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45937.387310879632</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45937.387310879632</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45937.387310879632</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45937.387310879632</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45937.387310879632</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45937.387310879632</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45937.387310879632</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45937.387310879632</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45937.387310879632</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45937.387310879632</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45937.387310879632</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45937.387310879632</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45937.387310879632</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45937.387310879632</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45937.387310879632</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45937.387310879632</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45937.387310879632</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17" sqref="D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39077</v>
      </c>
      <c r="B2" s="37" t="str">
        <f>IFERROR(VLOOKUP(D2,DB!A:K,11,0),"")</f>
        <v>R5</v>
      </c>
      <c r="C2" s="37">
        <v>3</v>
      </c>
      <c r="D2" s="37" t="s">
        <v>36000</v>
      </c>
      <c r="E2" s="37" t="s">
        <v>38964</v>
      </c>
      <c r="F2" s="38">
        <v>45891.832060185188</v>
      </c>
      <c r="G2" s="39">
        <f t="shared" ref="G2" ca="1" si="0">IFERROR(NOW()-F2,"-")</f>
        <v>45.555250694444112</v>
      </c>
      <c r="H2" s="38">
        <v>45891.790393518517</v>
      </c>
      <c r="I2" s="37" t="str">
        <f>IFERROR(VLOOKUP(D2,DB!A:F,6,0),"")</f>
        <v>Generator-SG</v>
      </c>
      <c r="J2" s="37" t="str">
        <f>IFERROR(VLOOKUP(D2,DB!A:G,7,0),"")</f>
        <v>Vandalized</v>
      </c>
      <c r="K2" s="37" t="s">
        <v>39078</v>
      </c>
      <c r="L2" s="37" t="str">
        <f>IFERROR(VLOOKUP(D2,DB!A:I,9,0),"")</f>
        <v>Latis</v>
      </c>
      <c r="M2" s="135"/>
    </row>
    <row r="3" spans="1:13" ht="30.75">
      <c r="A3" s="37" t="s">
        <v>39079</v>
      </c>
      <c r="B3" s="37" t="str">
        <f>IFERROR(VLOOKUP(D3,DB!A:K,11,0),"")</f>
        <v>R5</v>
      </c>
      <c r="C3" s="37">
        <v>1</v>
      </c>
      <c r="D3" s="37" t="s">
        <v>31295</v>
      </c>
      <c r="E3" s="37" t="s">
        <v>39045</v>
      </c>
      <c r="F3" s="38">
        <v>45926.188877314817</v>
      </c>
      <c r="G3" s="39">
        <f ca="1">IFERROR(NOW()-F3,"-")</f>
        <v>11.198433564815787</v>
      </c>
      <c r="H3" s="38">
        <v>45926.158159722225</v>
      </c>
      <c r="I3" s="37" t="str">
        <f>IFERROR(VLOOKUP(D3,DB!A:F,6,0),"")</f>
        <v>SCECO</v>
      </c>
      <c r="J3" s="37" t="str">
        <f>IFERROR(VLOOKUP(D3,DB!A:G,7,0),"")</f>
        <v>Good</v>
      </c>
      <c r="K3" s="37" t="s">
        <v>39080</v>
      </c>
      <c r="L3" s="37" t="str">
        <f>IFERROR(VLOOKUP(D3,DB!A:I,9,0),"")</f>
        <v>Latis</v>
      </c>
      <c r="M3" s="135"/>
    </row>
    <row r="4" spans="1:13" ht="30.75">
      <c r="A4" s="37" t="s">
        <v>39081</v>
      </c>
      <c r="B4" s="37" t="str">
        <f>IFERROR(VLOOKUP(D4,DB!A:K,11,0),"")</f>
        <v>R5</v>
      </c>
      <c r="C4" s="37">
        <v>4</v>
      </c>
      <c r="D4" s="136" t="s">
        <v>31288</v>
      </c>
      <c r="E4" s="37" t="s">
        <v>39045</v>
      </c>
      <c r="F4" s="38">
        <v>45937.29923611111</v>
      </c>
      <c r="G4" s="39">
        <f ca="1">IFERROR(NOW()-F4,"-")</f>
        <v>8.8074768522346858E-2</v>
      </c>
      <c r="H4" s="38">
        <v>45937.29278935185</v>
      </c>
      <c r="I4" s="37" t="str">
        <f>IFERROR(VLOOKUP(D4,DB!A:F,6,0),"")</f>
        <v>SCECO</v>
      </c>
      <c r="J4" s="37" t="str">
        <f>IFERROR(VLOOKUP(D4,DB!A:G,7,0),"")</f>
        <v>Dead</v>
      </c>
      <c r="K4" s="37" t="s">
        <v>39082</v>
      </c>
      <c r="L4" s="37" t="str">
        <f>IFERROR(VLOOKUP(D4,DB!A:I,9,0),"")</f>
        <v>Latis</v>
      </c>
      <c r="M4" s="135"/>
    </row>
    <row r="5" spans="1:13" ht="15">
      <c r="A5" s="37" t="s">
        <v>39083</v>
      </c>
      <c r="B5" s="37" t="str">
        <f>IFERROR(VLOOKUP(D5,DB!A:K,11,0),"")</f>
        <v>R5</v>
      </c>
      <c r="C5" s="37">
        <v>2</v>
      </c>
      <c r="D5" s="37" t="s">
        <v>38240</v>
      </c>
      <c r="E5" s="37" t="s">
        <v>39084</v>
      </c>
      <c r="F5" s="38">
        <v>45937.370706018519</v>
      </c>
      <c r="G5" s="39">
        <f ca="1">IFERROR(NOW()-F5,"-")</f>
        <v>1.6604861113592051E-2</v>
      </c>
      <c r="H5" s="38">
        <v>45937.361354166664</v>
      </c>
      <c r="I5" s="37" t="str">
        <f>IFERROR(VLOOKUP(D5,DB!A:F,6,0),"")</f>
        <v>SCECO</v>
      </c>
      <c r="J5" s="37" t="str">
        <f>IFERROR(VLOOKUP(D5,DB!A:G,7,0),"")</f>
        <v>Haj Removal</v>
      </c>
      <c r="K5" s="37" t="s">
        <v>39085</v>
      </c>
      <c r="L5" s="37" t="str">
        <f>IFERROR(VLOOKUP(D5,DB!A:I,9,0),"")</f>
        <v>Latis</v>
      </c>
      <c r="M5" s="135"/>
    </row>
    <row r="6" spans="1:13" ht="30.75">
      <c r="A6" s="37" t="s">
        <v>39086</v>
      </c>
      <c r="B6" s="37" t="str">
        <f>IFERROR(VLOOKUP(D6,DB!A:K,11,0),"")</f>
        <v>R5</v>
      </c>
      <c r="C6" s="37">
        <v>1</v>
      </c>
      <c r="D6" s="37" t="s">
        <v>38125</v>
      </c>
      <c r="E6" s="37" t="s">
        <v>39084</v>
      </c>
      <c r="F6" s="38">
        <v>45937.370706018519</v>
      </c>
      <c r="G6" s="39">
        <f ca="1">IFERROR(NOW()-F6,"-")</f>
        <v>1.6604861113592051E-2</v>
      </c>
      <c r="H6" s="38">
        <v>45937.361354166664</v>
      </c>
      <c r="I6" s="37" t="str">
        <f>IFERROR(VLOOKUP(D6,DB!A:F,6,0),"")</f>
        <v>SCECO</v>
      </c>
      <c r="J6" s="37" t="str">
        <f>IFERROR(VLOOKUP(D6,DB!A:G,7,0),"")</f>
        <v>Haj Removal</v>
      </c>
      <c r="K6" s="37" t="s">
        <v>39085</v>
      </c>
      <c r="L6" s="37" t="str">
        <f>IFERROR(VLOOKUP(D6,DB!A:I,9,0),"")</f>
        <v>Latis</v>
      </c>
      <c r="M6" s="135"/>
    </row>
    <row r="7" spans="1:13" ht="30.75">
      <c r="A7" s="37" t="s">
        <v>39086</v>
      </c>
      <c r="B7" s="136" t="str">
        <f>IFERROR(VLOOKUP(D7,DB!A:K,11,0),"")</f>
        <v>R5</v>
      </c>
      <c r="C7" s="37">
        <v>1</v>
      </c>
      <c r="D7" s="37" t="s">
        <v>38279</v>
      </c>
      <c r="E7" s="37" t="s">
        <v>39084</v>
      </c>
      <c r="F7" s="38">
        <v>45937.370706018519</v>
      </c>
      <c r="G7" s="39">
        <f ca="1">IFERROR(NOW()-F7,"-")</f>
        <v>1.6604513890342787E-2</v>
      </c>
      <c r="H7" s="38">
        <v>45937.361354166664</v>
      </c>
      <c r="I7" s="136" t="str">
        <f>IFERROR(VLOOKUP(D7,DB!A:F,6,0),"")</f>
        <v>SCECO</v>
      </c>
      <c r="J7" s="136" t="str">
        <f>IFERROR(VLOOKUP(D7,DB!A:G,7,0),"")</f>
        <v>Haj Removal</v>
      </c>
      <c r="K7" s="37" t="s">
        <v>39085</v>
      </c>
      <c r="L7" s="136" t="str">
        <f>IFERROR(VLOOKUP(D7,DB!A:I,9,0),"")</f>
        <v>Latis</v>
      </c>
      <c r="M7" s="135"/>
    </row>
    <row r="8" spans="1:13" ht="30.75">
      <c r="A8" s="37" t="s">
        <v>39086</v>
      </c>
      <c r="B8" s="37" t="str">
        <f>IFERROR(VLOOKUP(D8,DB!A:K,11,0),"")</f>
        <v>R5</v>
      </c>
      <c r="C8" s="37">
        <v>2</v>
      </c>
      <c r="D8" s="136" t="s">
        <v>38152</v>
      </c>
      <c r="E8" s="37" t="s">
        <v>39084</v>
      </c>
      <c r="F8" s="38">
        <v>45937.370706018519</v>
      </c>
      <c r="G8" s="39">
        <f ca="1">IFERROR(NOW()-F8,"-")</f>
        <v>1.6604513890342787E-2</v>
      </c>
      <c r="H8" s="38">
        <v>45937.361354166664</v>
      </c>
      <c r="I8" s="37" t="str">
        <f>IFERROR(VLOOKUP(D8,DB!A:F,6,0),"")</f>
        <v>SCECO</v>
      </c>
      <c r="J8" s="37" t="str">
        <f>IFERROR(VLOOKUP(D8,DB!A:G,7,0),"")</f>
        <v>Haj Removal</v>
      </c>
      <c r="K8" s="37" t="s">
        <v>39087</v>
      </c>
      <c r="L8" s="37" t="str">
        <f>IFERROR(VLOOKUP(D8,DB!A:I,9,0),"")</f>
        <v>Latis</v>
      </c>
      <c r="M8" s="135"/>
    </row>
    <row r="9" spans="1:13" ht="30.75">
      <c r="A9" s="37" t="s">
        <v>39086</v>
      </c>
      <c r="B9" s="37" t="str">
        <f>IFERROR(VLOOKUP(D9,DB!A:K,11,0),"")</f>
        <v>R5</v>
      </c>
      <c r="C9" s="37">
        <v>2</v>
      </c>
      <c r="D9" s="37" t="s">
        <v>38172</v>
      </c>
      <c r="E9" s="37" t="s">
        <v>39084</v>
      </c>
      <c r="F9" s="38">
        <v>45937.370706018519</v>
      </c>
      <c r="G9" s="39">
        <f ca="1">IFERROR(NOW()-F9,"-")</f>
        <v>1.6604513890342787E-2</v>
      </c>
      <c r="H9" s="38">
        <v>45937.361354166664</v>
      </c>
      <c r="I9" s="37" t="str">
        <f>IFERROR(VLOOKUP(D9,DB!A:F,6,0),"")</f>
        <v>SCECO</v>
      </c>
      <c r="J9" s="37" t="str">
        <f>IFERROR(VLOOKUP(D9,DB!A:G,7,0),"")</f>
        <v>Haj Removal</v>
      </c>
      <c r="K9" s="37" t="s">
        <v>39087</v>
      </c>
      <c r="L9" s="37" t="str">
        <f>IFERROR(VLOOKUP(D9,DB!A:I,9,0),"")</f>
        <v>Latis</v>
      </c>
      <c r="M9" s="135"/>
    </row>
    <row r="10" spans="1:13" ht="30.75">
      <c r="A10" s="37" t="s">
        <v>39086</v>
      </c>
      <c r="B10" s="37" t="str">
        <f>IFERROR(VLOOKUP(D10,DB!A:K,11,0),"")</f>
        <v>R5</v>
      </c>
      <c r="C10" s="37">
        <v>1</v>
      </c>
      <c r="D10" s="37" t="s">
        <v>38307</v>
      </c>
      <c r="E10" s="37" t="s">
        <v>39084</v>
      </c>
      <c r="F10" s="38">
        <v>45937.370706018519</v>
      </c>
      <c r="G10" s="39">
        <f ca="1">IFERROR(NOW()-F10,"-")</f>
        <v>1.6604513890342787E-2</v>
      </c>
      <c r="H10" s="38">
        <v>45937.361354166664</v>
      </c>
      <c r="I10" s="37" t="str">
        <f>IFERROR(VLOOKUP(D10,DB!A:F,6,0),"")</f>
        <v>SCECO</v>
      </c>
      <c r="J10" s="37" t="str">
        <f>IFERROR(VLOOKUP(D10,DB!A:G,7,0),"")</f>
        <v>Haj Removal</v>
      </c>
      <c r="K10" s="37" t="s">
        <v>39088</v>
      </c>
      <c r="L10" s="37" t="str">
        <f>IFERROR(VLOOKUP(D10,DB!A:I,9,0),"")</f>
        <v>Latis</v>
      </c>
      <c r="M10" s="135"/>
    </row>
    <row r="11" spans="1:13" ht="31.5" customHeight="1">
      <c r="A11" s="37" t="s">
        <v>39086</v>
      </c>
      <c r="B11" s="37" t="str">
        <f>IFERROR(VLOOKUP(D11,DB!A:K,11,0),"")</f>
        <v>R5</v>
      </c>
      <c r="C11" s="37">
        <v>1</v>
      </c>
      <c r="D11" s="136" t="s">
        <v>38173</v>
      </c>
      <c r="E11" s="37" t="s">
        <v>39084</v>
      </c>
      <c r="F11" s="38">
        <v>45937.370706018519</v>
      </c>
      <c r="G11" s="39">
        <f ca="1">IFERROR(NOW()-F11,"-")</f>
        <v>1.6604513890342787E-2</v>
      </c>
      <c r="H11" s="38">
        <v>45937.361354166664</v>
      </c>
      <c r="I11" s="37" t="str">
        <f>IFERROR(VLOOKUP(D11,DB!A:F,6,0),"")</f>
        <v>SCECO</v>
      </c>
      <c r="J11" s="37" t="str">
        <f>IFERROR(VLOOKUP(D11,DB!A:G,7,0),"")</f>
        <v>Haj Removal</v>
      </c>
      <c r="K11" s="37" t="s">
        <v>39088</v>
      </c>
      <c r="L11" s="37" t="str">
        <f>IFERROR(VLOOKUP(D11,DB!A:I,9,0),"")</f>
        <v>Latis</v>
      </c>
      <c r="M11" s="135"/>
    </row>
    <row r="12" spans="1:13" ht="30.75">
      <c r="A12" s="37" t="s">
        <v>39086</v>
      </c>
      <c r="B12" s="37" t="str">
        <f>IFERROR(VLOOKUP(D12,DB!A:K,11,0),"")</f>
        <v>R5</v>
      </c>
      <c r="C12" s="37">
        <v>1</v>
      </c>
      <c r="D12" s="136" t="s">
        <v>38112</v>
      </c>
      <c r="E12" s="37" t="s">
        <v>39084</v>
      </c>
      <c r="F12" s="38">
        <v>45937.370706018519</v>
      </c>
      <c r="G12" s="39">
        <f ca="1">IFERROR(NOW()-F12,"-")</f>
        <v>1.6604513890342787E-2</v>
      </c>
      <c r="H12" s="38">
        <v>45937.361354166664</v>
      </c>
      <c r="I12" s="37" t="str">
        <f>IFERROR(VLOOKUP(D12,DB!A:F,6,0),"")</f>
        <v>SCECO</v>
      </c>
      <c r="J12" s="37" t="str">
        <f>IFERROR(VLOOKUP(D12,DB!A:G,7,0),"")</f>
        <v>Haj Removal</v>
      </c>
      <c r="K12" s="37" t="s">
        <v>39088</v>
      </c>
      <c r="L12" s="37" t="str">
        <f>IFERROR(VLOOKUP(D12,DB!A:I,9,0),"")</f>
        <v>Latis</v>
      </c>
      <c r="M12" s="135"/>
    </row>
    <row r="13" spans="1:13" ht="30.75">
      <c r="A13" s="37" t="s">
        <v>39086</v>
      </c>
      <c r="B13" s="37" t="str">
        <f>IFERROR(VLOOKUP(D13,DB!A:K,11,0),"")</f>
        <v>R5</v>
      </c>
      <c r="C13" s="37">
        <v>1</v>
      </c>
      <c r="D13" s="136" t="s">
        <v>38496</v>
      </c>
      <c r="E13" s="37" t="s">
        <v>39084</v>
      </c>
      <c r="F13" s="38">
        <v>45937.370706018519</v>
      </c>
      <c r="G13" s="39">
        <f ca="1">IFERROR(NOW()-F13,"-")</f>
        <v>1.6604513890342787E-2</v>
      </c>
      <c r="H13" s="38">
        <v>45937.361354166664</v>
      </c>
      <c r="I13" s="37" t="str">
        <f>IFERROR(VLOOKUP(D13,DB!A:F,6,0),"")</f>
        <v>SCECO</v>
      </c>
      <c r="J13" s="37" t="str">
        <f>IFERROR(VLOOKUP(D13,DB!A:G,7,0),"")</f>
        <v>Haj Removal</v>
      </c>
      <c r="K13" s="37" t="s">
        <v>39088</v>
      </c>
      <c r="L13" s="37" t="str">
        <f>IFERROR(VLOOKUP(D13,DB!A:I,9,0),"")</f>
        <v>Latis</v>
      </c>
      <c r="M13" s="135"/>
    </row>
    <row r="14" spans="1:13" ht="15">
      <c r="A14" s="37"/>
      <c r="B14" s="37" t="str">
        <f>IFERROR(VLOOKUP(D14,DB!A:K,11,0),"")</f>
        <v/>
      </c>
      <c r="C14" s="37"/>
      <c r="D14" s="37"/>
      <c r="E14" s="37"/>
      <c r="F14" s="38"/>
      <c r="G14" s="39">
        <f ca="1">IFERROR(NOW()-F14,"-")</f>
        <v>45937.387310879632</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45937.387310879632</v>
      </c>
      <c r="H15" s="38"/>
      <c r="I15" s="37" t="str">
        <f>IFERROR(VLOOKUP(D15,DB!A:F,6,0),"")</f>
        <v/>
      </c>
      <c r="J15" s="37" t="str">
        <f>IFERROR(VLOOKUP(D15,DB!A:G,7,0),"")</f>
        <v/>
      </c>
      <c r="K15" s="37"/>
      <c r="L15" s="37" t="str">
        <f>IFERROR(VLOOKUP(D15,DB!A:I,9,0),"")</f>
        <v/>
      </c>
      <c r="M15" s="135"/>
    </row>
    <row r="16" spans="1:13" ht="15">
      <c r="A16" s="37"/>
      <c r="B16" s="37" t="str">
        <f>IFERROR(VLOOKUP(D16,DB!A:K,11,0),"")</f>
        <v/>
      </c>
      <c r="C16" s="37"/>
      <c r="D16"/>
      <c r="E16" s="37"/>
      <c r="F16" s="38"/>
      <c r="G16" s="39">
        <f ca="1">IFERROR(NOW()-F16,"-")</f>
        <v>45937.387310879632</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45937.387310879632</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45937.387310879632</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45937.387310879632</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45937.387310879632</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45937.387310879632</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45937.387310879632</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45937.387310879632</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45937.387310879632</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45937.387310879632</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45937.387310879632</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45937.387310879632</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45937.387310879632</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45937.387310879632</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45937.387310879632</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45937.387310879632</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45937.387310879632</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45937.387310879632</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45937.387310879632</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45937.387310879632</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45937.387310879632</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45937.387310879632</v>
      </c>
      <c r="H37" s="38"/>
      <c r="I37" s="37" t="str">
        <f>IFERROR(VLOOKUP(D37,DB!A:F,6,0),"")</f>
        <v/>
      </c>
      <c r="J37" s="37" t="str">
        <f>IFERROR(VLOOKUP(D37,DB!A:G,7,0),"")</f>
        <v/>
      </c>
      <c r="K37" s="37"/>
      <c r="L37" s="37" t="str">
        <f>IFERROR(VLOOKUP(D37,DB!A:I,9,0),"")</f>
        <v/>
      </c>
      <c r="M37" s="135"/>
    </row>
    <row r="38" spans="1:13" ht="15">
      <c r="A38" s="37"/>
      <c r="B38" s="37" t="str">
        <f>IFERROR(VLOOKUP(D38,DB!A:K,11,0),"")</f>
        <v/>
      </c>
      <c r="C38" s="37"/>
      <c r="D38" s="37"/>
      <c r="E38" s="37"/>
      <c r="F38" s="38"/>
      <c r="G38" s="39">
        <f ca="1">IFERROR(NOW()-F38,"-")</f>
        <v>45937.387310879632</v>
      </c>
      <c r="H38" s="38"/>
      <c r="I38" s="37" t="str">
        <f>IFERROR(VLOOKUP(D38,DB!A:F,6,0),"")</f>
        <v/>
      </c>
      <c r="J38" s="37" t="str">
        <f>IFERROR(VLOOKUP(D38,DB!A:G,7,0),"")</f>
        <v/>
      </c>
      <c r="K38" s="37"/>
      <c r="L38" s="37" t="str">
        <f>IFERROR(VLOOKUP(D38,DB!A:I,9,0),"")</f>
        <v/>
      </c>
      <c r="M38" s="135"/>
    </row>
    <row r="39" spans="1:13" ht="15">
      <c r="A39" s="91"/>
      <c r="B39" s="91" t="str">
        <f>IFERROR(VLOOKUP(D39,DB!A:K,11,0),"")</f>
        <v/>
      </c>
      <c r="C39" s="91"/>
      <c r="D39" s="91"/>
      <c r="E39" s="91"/>
      <c r="F39" s="133"/>
      <c r="G39" s="134">
        <f ca="1">IFERROR(NOW()-F39,"-")</f>
        <v>45937.387310879632</v>
      </c>
      <c r="H39" s="133"/>
      <c r="I39" s="91" t="str">
        <f>IFERROR(VLOOKUP(D39,DB!A:F,6,0),"")</f>
        <v/>
      </c>
      <c r="J39" s="91" t="str">
        <f>IFERROR(VLOOKUP(D39,DB!A:G,7,0),"")</f>
        <v/>
      </c>
      <c r="K39" s="91"/>
      <c r="L39" s="91" t="str">
        <f>IFERROR(VLOOKUP(D39,DB!A:I,9,0),"")</f>
        <v/>
      </c>
      <c r="M39" s="135"/>
    </row>
    <row r="40" spans="1:13" ht="15">
      <c r="A40" s="91"/>
      <c r="B40" s="91" t="str">
        <f>IFERROR(VLOOKUP(D40,DB!A:K,11,0),"")</f>
        <v/>
      </c>
      <c r="C40" s="91"/>
      <c r="D40" s="91"/>
      <c r="E40" s="91"/>
      <c r="F40" s="133"/>
      <c r="G40" s="134">
        <f ca="1">IFERROR(NOW()-F40,"-")</f>
        <v>45937.387310879632</v>
      </c>
      <c r="H40" s="133"/>
      <c r="I40" s="91" t="str">
        <f>IFERROR(VLOOKUP(D40,DB!A:F,6,0),"")</f>
        <v/>
      </c>
      <c r="J40" s="91" t="str">
        <f>IFERROR(VLOOKUP(D40,DB!A:G,7,0),"")</f>
        <v/>
      </c>
      <c r="K40" s="91"/>
      <c r="L40" s="91" t="str">
        <f>IFERROR(VLOOKUP(D40,DB!A:I,9,0),"")</f>
        <v/>
      </c>
    </row>
    <row r="41" spans="1:13" ht="15">
      <c r="A41" s="37"/>
      <c r="B41" s="37" t="str">
        <f>IFERROR(VLOOKUP(D41,DB!A:K,11,0),"")</f>
        <v/>
      </c>
      <c r="C41" s="37"/>
      <c r="D41" s="37"/>
      <c r="E41" s="37"/>
      <c r="F41" s="38"/>
      <c r="G41" s="39">
        <f ca="1">IFERROR(NOW()-F41,"-")</f>
        <v>45937.387310879632</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45937.387310879632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45937.387310879632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45937.387310879632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45937.387310879632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45937.387310879632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45937.387310879632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45937.387310879632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45937.387310879632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45937.387310879632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45937.387310879632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45937.387310879632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45937.387310879632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45937.387310879632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45937.387310879632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45937.387310879632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45937.387310879632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45937.387310879632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45937.387310879632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45937.387310879632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45937.387310879632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45937.387310879632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45937.387310879632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45937.387310879632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45937.387310879632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45937.387310879632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45937.387310879632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45937.387310879632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45937.387310879632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45937.387310879632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45937.387310879632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45937.387310879632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45937.387310879632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45937.387310879632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45937.387310879632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45937.387310879632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45937.387310879632</v>
      </c>
      <c r="H77" s="38"/>
      <c r="I77" s="37" t="str">
        <f>IFERROR(VLOOKUP(D77,DB!A:F,6,0),"")</f>
        <v/>
      </c>
      <c r="J77" s="37" t="str">
        <f>IFERROR(VLOOKUP(D77,DB!A:G,7,0),"")</f>
        <v/>
      </c>
      <c r="K77" s="37"/>
      <c r="L77" s="37" t="str">
        <f>IFERROR(VLOOKUP(D77,DB!A:I,9,0),"")</f>
        <v/>
      </c>
    </row>
    <row r="78" spans="1:12" ht="15">
      <c r="A78" s="91"/>
      <c r="B78" s="91" t="str">
        <f>IFERROR(VLOOKUP(D78,DB!A:K,11,0),"")</f>
        <v/>
      </c>
      <c r="C78" s="91"/>
      <c r="D78" s="91"/>
      <c r="E78" s="91"/>
      <c r="F78" s="133"/>
      <c r="G78" s="134">
        <f ca="1">IFERROR(NOW()-F78,"-")</f>
        <v>45937.387310879632</v>
      </c>
      <c r="H78" s="133"/>
      <c r="I78" s="91" t="str">
        <f>IFERROR(VLOOKUP(D78,DB!A:F,6,0),"")</f>
        <v/>
      </c>
      <c r="J78" s="91" t="str">
        <f>IFERROR(VLOOKUP(D78,DB!A:G,7,0),"")</f>
        <v/>
      </c>
      <c r="K78" s="91"/>
      <c r="L78" s="91" t="str">
        <f>IFERROR(VLOOKUP(D78,DB!A:I,9,0),"")</f>
        <v/>
      </c>
    </row>
    <row r="79" spans="1:12" ht="15">
      <c r="A79" s="37"/>
      <c r="B79" s="37" t="str">
        <f>IFERROR(VLOOKUP(D79,DB!A:K,11,0),"")</f>
        <v/>
      </c>
      <c r="C79" s="37"/>
      <c r="D79" s="37"/>
      <c r="E79" s="37"/>
      <c r="F79" s="38"/>
      <c r="G79" s="39">
        <f ca="1">IFERROR(NOW()-F79,"-")</f>
        <v>45937.387310879632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45937.387310879632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45937.387310879632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45937.387310879632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45937.387310879632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45937.387310879632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45937.387310879632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45937.387310879632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45937.387310879632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45937.387310879632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45937.387310879632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45937.387310879632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45937.387310879632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45937.387310879632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45937.387310879632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45937.387310879632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45937.387310879632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45937.387310879632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45937.387310879632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45937.387310879632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45937.387310879632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45937.387310879632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45937.387310879632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45937.387310879632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45937.387310879632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45937.387310879632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45937.387310879632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45937.387310879632</v>
      </c>
      <c r="H106" s="38"/>
      <c r="I106" s="37" t="str">
        <f>IFERROR(VLOOKUP(D106,DB!A:F,6,0),"")</f>
        <v/>
      </c>
      <c r="J106" s="37" t="str">
        <f>IFERROR(VLOOKUP(D106,DB!A:G,7,0),"")</f>
        <v/>
      </c>
      <c r="K106" s="37"/>
      <c r="L106" s="37" t="str">
        <f>IFERROR(VLOOKUP(D106,DB!A:I,9,0),"")</f>
        <v/>
      </c>
    </row>
    <row r="107" spans="1:12" ht="15">
      <c r="A107" s="91"/>
      <c r="B107" s="91" t="str">
        <f>IFERROR(VLOOKUP(D107,DB!A:K,11,0),"")</f>
        <v/>
      </c>
      <c r="C107" s="91"/>
      <c r="D107" s="91"/>
      <c r="E107" s="91"/>
      <c r="F107" s="133"/>
      <c r="G107" s="134">
        <f ca="1">IFERROR(NOW()-F107,"-")</f>
        <v>45937.387310879632</v>
      </c>
      <c r="H107" s="133"/>
      <c r="I107" s="91" t="str">
        <f>IFERROR(VLOOKUP(D107,DB!A:F,6,0),"")</f>
        <v/>
      </c>
      <c r="J107" s="91" t="str">
        <f>IFERROR(VLOOKUP(D107,DB!A:G,7,0),"")</f>
        <v/>
      </c>
      <c r="K107" s="91"/>
      <c r="L107" s="91" t="str">
        <f>IFERROR(VLOOKUP(D107,DB!A:I,9,0),"")</f>
        <v/>
      </c>
    </row>
    <row r="108" spans="1:12" ht="15">
      <c r="A108" s="37"/>
      <c r="B108" s="37" t="str">
        <f>IFERROR(VLOOKUP(D108,DB!A:K,11,0),"")</f>
        <v/>
      </c>
      <c r="C108" s="37"/>
      <c r="D108" s="37"/>
      <c r="E108" s="37"/>
      <c r="F108" s="38"/>
      <c r="G108" s="39">
        <f ca="1">IFERROR(NOW()-F108,"-")</f>
        <v>45937.387310879632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45937.387310879632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45937.387310879632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45937.387310879632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45937.387310879632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45937.387310879632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45937.387310879632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45937.387310879632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45937.387310879632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45937.387310879632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45937.387310879632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45937.387310879632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45937.387310879632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45937.387310879632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45937.387310879632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45937.387310879632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45937.387310879632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45937.387310879632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45937.387310879632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45937.387310879632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45937.387310879632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45937.387310879632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45937.387310879632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45937.387310879632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45937.387310879632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45937.387310879632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45937.387310879632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45937.387310879632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45937.387310879632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45937.387310879632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45937.387310879632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45937.387310879632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45937.387310879632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45937.387310879632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45937.387310879632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45937.387310879632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45937.387310879632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45937.387310879632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45937.387310879632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45937.387310879632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45937.387310879632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45937.387310879632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45937.387310879632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45937.387310879632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45937.387310879632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45937.387310879632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45937.387310879632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45937.387310879632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45937.387310879632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45937.387310879632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45937.387310879632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45937.387310879632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45937.387310879632</v>
      </c>
      <c r="H160" s="38"/>
      <c r="I160" s="37" t="str">
        <f>IFERROR(VLOOKUP(D160,DB!A:F,6,0),"")</f>
        <v/>
      </c>
      <c r="J160" s="37" t="str">
        <f>IFERROR(VLOOKUP(D160,DB!A:G,7,0),"")</f>
        <v/>
      </c>
      <c r="K160" s="37"/>
      <c r="L160" s="37" t="str">
        <f>IFERROR(VLOOKUP(D160,DB!A:I,9,0),"")</f>
        <v/>
      </c>
    </row>
    <row r="161" spans="1:12" ht="15">
      <c r="A161" s="91"/>
      <c r="B161" s="91" t="str">
        <f>IFERROR(VLOOKUP(D161,DB!A:K,11,0),"")</f>
        <v/>
      </c>
      <c r="C161" s="91"/>
      <c r="D161" s="91"/>
      <c r="E161" s="91"/>
      <c r="F161" s="133"/>
      <c r="G161" s="134">
        <f ca="1">IFERROR(NOW()-F161,"-")</f>
        <v>45937.387310879632</v>
      </c>
      <c r="H161" s="133"/>
      <c r="I161" s="91" t="str">
        <f>IFERROR(VLOOKUP(D161,DB!A:F,6,0),"")</f>
        <v/>
      </c>
      <c r="J161" s="91" t="str">
        <f>IFERROR(VLOOKUP(D161,DB!A:G,7,0),"")</f>
        <v/>
      </c>
      <c r="K161" s="91"/>
      <c r="L161" s="91"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39089</v>
      </c>
      <c r="B2" s="119" t="s">
        <v>5398</v>
      </c>
      <c r="C2" s="136">
        <v>1</v>
      </c>
      <c r="D2" s="119" t="s">
        <v>34463</v>
      </c>
      <c r="E2" s="136" t="s">
        <v>39090</v>
      </c>
      <c r="F2" s="137">
        <v>45926.772847222222</v>
      </c>
      <c r="G2" s="88">
        <f ca="1">IFERROR(NOW()-F2,"-")</f>
        <v>10.614463657409942</v>
      </c>
      <c r="H2" s="138">
        <v>45927.449074074102</v>
      </c>
      <c r="I2" s="119" t="str">
        <f>IFERROR(VLOOKUP(D2,DB!A:F,6,0),"")</f>
        <v>SCECO</v>
      </c>
      <c r="J2" s="119" t="str">
        <f>IFERROR(VLOOKUP(D2,DB!A:G,7,0),"")</f>
        <v>Weak</v>
      </c>
      <c r="K2" s="136" t="s">
        <v>39091</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45937.387310879632</v>
      </c>
      <c r="H3" s="138">
        <v>45927.987534722219</v>
      </c>
      <c r="I3" s="119" t="str">
        <f>IFERROR(VLOOKUP(D3,DB!A:F,6,0),"")</f>
        <v>SCECO</v>
      </c>
      <c r="J3" s="119" t="str">
        <f>IFERROR(VLOOKUP(D3,DB!A:G,7,0),"")</f>
        <v>Vandalized</v>
      </c>
      <c r="K3" s="136" t="s">
        <v>39092</v>
      </c>
      <c r="L3" s="125" t="str">
        <f>IFERROR(VLOOKUP(D3,DB!A:I,9,0),"")</f>
        <v>Latis</v>
      </c>
    </row>
    <row r="4" spans="1:16383" ht="31.5" customHeight="1">
      <c r="A4" s="136" t="s">
        <v>39093</v>
      </c>
      <c r="B4" s="119" t="s">
        <v>5398</v>
      </c>
      <c r="C4" s="136">
        <v>1</v>
      </c>
      <c r="D4" s="119" t="s">
        <v>32861</v>
      </c>
      <c r="E4" s="136" t="s">
        <v>39090</v>
      </c>
      <c r="F4" s="137">
        <v>45933.880972222221</v>
      </c>
      <c r="G4" s="88">
        <f ca="1">IFERROR(NOW()-F4,"-")</f>
        <v>3.5063386574111064</v>
      </c>
      <c r="H4" s="138">
        <v>45929.455266203702</v>
      </c>
      <c r="I4" s="119" t="str">
        <f>IFERROR(VLOOKUP(D4,DB!A:F,6,0),"")</f>
        <v>SCECO</v>
      </c>
      <c r="J4" s="119" t="str">
        <f>IFERROR(VLOOKUP(D4,DB!A:G,7,0),"")</f>
        <v>In progress</v>
      </c>
      <c r="K4" s="136" t="s">
        <v>39091</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39094</v>
      </c>
      <c r="B5" s="119" t="s">
        <v>5398</v>
      </c>
      <c r="C5" s="136">
        <v>1</v>
      </c>
      <c r="D5" s="119" t="s">
        <v>33408</v>
      </c>
      <c r="E5" s="136" t="s">
        <v>38964</v>
      </c>
      <c r="F5" s="137">
        <v>45934.942245370374</v>
      </c>
      <c r="G5" s="88">
        <f ca="1">IFERROR(NOW()-F5,"-")</f>
        <v>2.4450655092587112</v>
      </c>
      <c r="H5" s="138">
        <v>45934.470231481479</v>
      </c>
      <c r="I5" s="119" t="str">
        <f>IFERROR(VLOOKUP(D5,DB!A:F,6,0),"")</f>
        <v>SCECO</v>
      </c>
      <c r="J5" s="119" t="str">
        <f>IFERROR(VLOOKUP(D5,DB!A:G,7,0),"")</f>
        <v>Dead</v>
      </c>
      <c r="K5" s="136" t="s">
        <v>39091</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39095</v>
      </c>
      <c r="B6" s="119" t="str">
        <f>IFERROR(VLOOKUP(D6,DB!A:K,11,0),"")</f>
        <v>R6</v>
      </c>
      <c r="C6" s="121">
        <v>1</v>
      </c>
      <c r="D6" s="119" t="s">
        <v>33009</v>
      </c>
      <c r="E6" s="122" t="s">
        <v>38964</v>
      </c>
      <c r="F6" s="123">
        <v>45937.073495370372</v>
      </c>
      <c r="G6" s="88">
        <f ca="1">IFERROR(NOW()-F6,"-")</f>
        <v>0.31381550926016644</v>
      </c>
      <c r="H6" s="123">
        <v>45937.053842592592</v>
      </c>
      <c r="I6" s="119" t="str">
        <f>IFERROR(VLOOKUP(D6,DB!A:F,6,0),"")</f>
        <v>SCECO</v>
      </c>
      <c r="J6" s="119" t="str">
        <f>IFERROR(VLOOKUP(D6,DB!A:G,7,0),"")</f>
        <v>Dead+No BB Design</v>
      </c>
      <c r="K6" s="124" t="s">
        <v>39096</v>
      </c>
      <c r="L6" s="125" t="str">
        <f>IFERROR(VLOOKUP(D6,DB!A:I,9,0),"")</f>
        <v>Latis</v>
      </c>
    </row>
    <row r="7" spans="1:16383" ht="31.5" customHeight="1">
      <c r="A7" s="136" t="s">
        <v>39097</v>
      </c>
      <c r="B7" s="119" t="str">
        <f>IFERROR(VLOOKUP(D7,DB!A:K,11,0),"")</f>
        <v>R6</v>
      </c>
      <c r="C7" s="121">
        <v>2</v>
      </c>
      <c r="D7" s="161" t="s">
        <v>32516</v>
      </c>
      <c r="E7" s="122" t="s">
        <v>39045</v>
      </c>
      <c r="F7" s="123">
        <v>45937.351446759261</v>
      </c>
      <c r="G7" s="88">
        <f ca="1">IFERROR(NOW()-F7,"-")</f>
        <v>3.586412037111586E-2</v>
      </c>
      <c r="H7" s="123">
        <v>45937.340462962966</v>
      </c>
      <c r="I7" s="119" t="str">
        <f>IFERROR(VLOOKUP(D7,DB!A:F,6,0),"")</f>
        <v>SCECO</v>
      </c>
      <c r="J7" s="119" t="str">
        <f>IFERROR(VLOOKUP(D7,DB!A:G,7,0),"")</f>
        <v>Good</v>
      </c>
      <c r="K7" s="124" t="s">
        <v>39098</v>
      </c>
      <c r="L7" s="125" t="str">
        <f>IFERROR(VLOOKUP(D7,DB!A:I,9,0),"")</f>
        <v>Latis</v>
      </c>
    </row>
    <row r="8" spans="1:16383" ht="31.5" customHeight="1">
      <c r="A8" s="120"/>
      <c r="B8" s="119" t="str">
        <f>IFERROR(VLOOKUP(D8,DB!A:K,11,0),"")</f>
        <v/>
      </c>
      <c r="C8" s="121"/>
      <c r="D8" s="119"/>
      <c r="E8" s="122"/>
      <c r="F8" s="123"/>
      <c r="G8" s="88">
        <f ca="1">IFERROR(NOW()-F8,"-")</f>
        <v>45937.387310879632</v>
      </c>
      <c r="H8" s="123"/>
      <c r="I8" s="119" t="str">
        <f>IFERROR(VLOOKUP(D8,DB!A:F,6,0),"")</f>
        <v/>
      </c>
      <c r="J8" s="119" t="str">
        <f>IFERROR(VLOOKUP(D8,DB!A:G,7,0),"")</f>
        <v/>
      </c>
      <c r="K8" s="124"/>
      <c r="L8" s="125" t="str">
        <f>IFERROR(VLOOKUP(D8,DB!A:I,9,0),"")</f>
        <v/>
      </c>
    </row>
    <row r="9" spans="1:16383" ht="31.5" customHeight="1">
      <c r="A9" s="120"/>
      <c r="B9" s="119" t="str">
        <f>IFERROR(VLOOKUP(D9,DB!A:K,11,0),"")</f>
        <v/>
      </c>
      <c r="C9" s="121"/>
      <c r="D9" s="119"/>
      <c r="E9" s="122"/>
      <c r="F9" s="123"/>
      <c r="G9" s="88">
        <f ca="1">IFERROR(NOW()-F9,"-")</f>
        <v>45937.387310879632</v>
      </c>
      <c r="H9" s="123"/>
      <c r="I9" s="119" t="str">
        <f>IFERROR(VLOOKUP(D9,DB!A:F,6,0),"")</f>
        <v/>
      </c>
      <c r="J9" s="119" t="str">
        <f>IFERROR(VLOOKUP(D9,DB!A:G,7,0),"")</f>
        <v/>
      </c>
      <c r="K9" s="124"/>
      <c r="L9" s="125" t="str">
        <f>IFERROR(VLOOKUP(D9,DB!A:I,9,0),"")</f>
        <v/>
      </c>
    </row>
    <row r="10" spans="1:16383" ht="31.5" customHeight="1">
      <c r="A10" s="120"/>
      <c r="B10" s="119" t="str">
        <f>IFERROR(VLOOKUP(D10,DB!A:K,11,0),"")</f>
        <v/>
      </c>
      <c r="C10" s="121"/>
      <c r="D10" s="119"/>
      <c r="E10" s="122"/>
      <c r="F10" s="123"/>
      <c r="G10" s="88">
        <f ca="1">IFERROR(NOW()-F10,"-")</f>
        <v>45937.387310879632</v>
      </c>
      <c r="H10" s="123"/>
      <c r="I10" s="119" t="str">
        <f>IFERROR(VLOOKUP(D10,DB!A:F,6,0),"")</f>
        <v/>
      </c>
      <c r="J10" s="119" t="str">
        <f>IFERROR(VLOOKUP(D10,DB!A:G,7,0),"")</f>
        <v/>
      </c>
      <c r="K10" s="124"/>
      <c r="L10" s="125" t="str">
        <f>IFERROR(VLOOKUP(D10,DB!A:I,9,0),"")</f>
        <v/>
      </c>
    </row>
    <row r="11" spans="1:16383" ht="31.5" customHeight="1">
      <c r="A11" s="120"/>
      <c r="B11" s="119" t="str">
        <f>IFERROR(VLOOKUP(D11,DB!A:K,11,0),"")</f>
        <v/>
      </c>
      <c r="C11" s="121"/>
      <c r="D11" s="119"/>
      <c r="E11" s="122"/>
      <c r="F11" s="123"/>
      <c r="G11" s="88">
        <f ca="1">IFERROR(NOW()-F11,"-")</f>
        <v>45937.387310879632</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45937.387310879632</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45937.387310879632</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45937.387310879632</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45937.387310879632</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45937.387310879632</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45937.387310879632</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45937.387310879632</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45937.387310879632</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45937.387310879632</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45937.387310879632</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45937.387310879632</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45937.387310879632</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45937.387310879632</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45937.387310879632</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45937.387310879632</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45937.387310879632</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45937.387310879632</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45937.387310879632</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45937.387310879632</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45937.387310879632</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45937.387310879632</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45937.387310879632</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45937.387310879632</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45937.387310879632</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45937.387310879632</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45937.387310879632</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45937.387310879632</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45937.387310879632</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45937.387310879632</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45937.387310879632</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45937.387310879632</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45937.387310879632</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45937.387310879632</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45937.387310879632</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45937.387310879632</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45937.387310879632</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45937.387310879632</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45937.387310879632</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45937.387310879632</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45937.387310879632</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45937.387310879632</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45937.387310879632</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45937.387310879632</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45937.387310879632</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45937.387310879632</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45937.387310879632</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45937.387310879632</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45937.387310879632</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45937.387310879632</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45937.387310879632</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45937.387310879632</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45937.387310879632</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45937.387310879632</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45937.387310879632</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45937.387310879632</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45937.387310879632</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45937.387310879632</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45937.387310879632</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45937.387310879632</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45937.387310879632</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45937.387310879632</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45937.387310879632</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45937.387310879632</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45937.387310879632</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45937.387310879632</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45937.387310879632</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45937.387310879632</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45937.387310879632</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45937.387310879632</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45937.387310879632</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45937.387310879632</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45937.387310879632</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45937.387310879632</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45937.387310879632</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45937.387310879632</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45937.387310879632</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45937.387310879632</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45937.387310879632</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45937.387310879632</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45937.387310879632</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45937.387310879632</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45937.387310879632</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45937.387310879632</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45937.387310879632</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45937.387310879632</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45937.387310879632</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45937.387310879632</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45937.387310879632</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45937.387310879632</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45937.387310879632</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45937.387310879632</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45937.387310879632</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45937.387310879632</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45937.387310879632</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45937.387310879632</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45937.387310879632</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45937.387310879632</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45937.387310879632</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45937.387310879632</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45937.387310879632</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45937.387310879632</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45937.387310879632</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45937.387310879632</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45937.387310879632</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45937.387310879632</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45937.387310879632</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45937.387310879632</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45937.387310879632</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45937.387310879632</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45937.387310879632</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45937.387310879632</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45937.387310879632</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45937.387310879632</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45937.387310879632</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45937.387310879632</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45937.387310879632</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45937.387310879632</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45937.387310879632</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45937.387310879632</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45937.387310879632</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45937.387310879632</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45937.387310879632</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45937.387310879632</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45937.387310879632</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45937.387310879632</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45937.387310879632</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45937.387310879632</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45937.387310879632</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45937.387310879632</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45937.387310879632</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45937.387310879632</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45937.387310879632</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45937.387310879632</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45937.387310879632</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45937.387310879632</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45937.387310879632</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45937.387310879632</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45937.387310879632</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45937.387310879632</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45937.387310879632</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45937.387310879632</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45937.387310879632</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45937.387310879632</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45937.387310879632</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45937.387310879632</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45937.387310879632</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45937.387310879632</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45937.387310879632</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45937.387310879632</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45937.387310879632</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45937.387310879632</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45937.387310879632</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45937.387310879632</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45937.387310879632</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45937.387310879632</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45937.387310879632</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45937.387310879632</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45937.387310879632</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45937.387310879632</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45937.387310879632</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45937.387310879632</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45937.387310879632</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45937.387310879632</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45937.387310879632</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45937.387310879632</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45937.387310879632</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45937.387310879632</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45937.387310879632</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45937.387310879632</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45937.387310879632</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45937.387310879632</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45937.387310879632</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45937.387310879632</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45937.387310879632</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45937.387310879632</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45937.387310879632</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45937.387310879632</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45937.387310879632</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45937.387310879632</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45937.387310879632</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45937.387310879632</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45937.387310879632</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45937.387310879632</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45937.387310879632</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45937.387310879632</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45937.387310879632</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45937.387310879632</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45937.387310879632</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45937.387310879632</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45937.387310879632</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45937.387310879632</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45937.387310879632</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45937.387310879632</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45937.387310879632</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45937.387310879632</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45937.387310879632</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45937.387310879632</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45937.387310879632</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45937.387310879632</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45937.387310879632</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45937.387310879632</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45937.387310879632</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45937.387310879632</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45937.387310879632</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45937.387310879632</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45937.387310879632</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45937.387310879632</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45937.387310879632</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45937.387310879632</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45937.387310879632</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45937.387310879632</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45937.387310879632</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45937.387310879632</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45937.387310879632</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45937.387310879632</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45937.387310879632</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45937.387310879632</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45937.387310879632</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45937.387310879632</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45937.387310879632</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45937.387310879632</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45937.387310879632</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45937.387310879632</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45937.387310879632</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45937.387310879632</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45937.387310879632</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45937.387310879632</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45937.387310879632</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45937.387310879632</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45937.387310879632</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45937.387310879632</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45937.387310879632</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45937.387310879632</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45937.387310879632</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45937.387310879632</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45937.387310879632</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45937.387310879632</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45937.387310879632</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45937.387310879632</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45937.387310879632</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45937.387310879632</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45937.387310879632</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45937.387310879632</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45937.387310879632</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45937.387310879632</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45937.387310879632</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45937.387310879632</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45937.387310879632</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45937.387310879632</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45937.387310879632</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45937.387310879632</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45937.387310879632</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2025-10-07T06:19:46Z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