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068" documentId="13_ncr:1_{F6CB121F-512D-4AA6-A0C1-0FB36C537598}" xr6:coauthVersionLast="47" xr6:coauthVersionMax="47" xr10:uidLastSave="{13A6C9C3-7E11-4E73-B1AD-98BCD2FF43D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15" i="5"/>
  <c r="J15" i="5"/>
  <c r="I15" i="5"/>
  <c r="G15" i="5"/>
  <c r="B15"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L7" i="6"/>
  <c r="B8"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<sst xmlns="http://schemas.openxmlformats.org/spreadsheetml/2006/main" count="178599" uniqueCount="39081">
  <si>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</si>
  <si>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</si>
  <si>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</si>
  <si>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</si>
  <si>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</si>
  <si>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</si>
  <si>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</si>
  <si>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</si>
  <si>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</si>
  <si>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</si>
  <si>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</si>
  <si>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</si>
  <si>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</si>
  <si>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</si>
  <si>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</si>
  <si>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</si>
  <si>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</si>
  <si>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</si>
  <si>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</si>
  <si>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</si>
  <si>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</si>
  <si>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</si>
  <si>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</si>
  <si>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</si>
  <si>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</si>
  <si>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</si>
  <si>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</si>
  <si>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</si>
  <si>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</si>
  <si>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</si>
  <si>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</si>
  <si>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</si>
  <si>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</si>
  <si>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</si>
  <si>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</si>
  <si>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</si>
  <si>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</si>
  <si>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</si>
  <si>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</si>
  <si>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</si>
  <si>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</si>
  <si>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</si>
  <si>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</si>
  <si>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</si>
  <si>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</si>
  <si>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</si>
  <si>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</si>
  <si>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</si>
  <si>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</si>
  <si>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</si>
  <si>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</si>
  <si>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</si>
  <si>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</si>
  <si>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</si>
  <si>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</si>
  <si>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</si>
  <si>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</si>
  <si>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</si>
  <si>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</si>
  <si>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</si>
  <si>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</si>
  <si>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</si>
  <si>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</si>
  <si>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</si>
  <si>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</si>
  <si>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</si>
  <si>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</si>
  <si>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</si>
  <si>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</si>
  <si>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</si>
  <si>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</si>
  <si>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</si>
  <si>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</si>
  <si>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</si>
  <si>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</si>
  <si>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</si>
  <si>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</si>
  <si>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</si>
  <si>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</si>
  <si>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</si>
  <si>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</si>
  <si>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</si>
  <si>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</si>
  <si>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</si>
  <si>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</si>
  <si>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</si>
  <si>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</si>
  <si>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</si>
  <si>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</si>
  <si>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</si>
  <si>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</si>
  <si>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</si>
  <si>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</si>
  <si>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</si>
  <si>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</si>
  <si>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</si>
  <si>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</si>
  <si>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</si>
  <si>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</si>
  <si>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</si>
  <si>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</si>
  <si>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</si>
  <si>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</si>
  <si>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</si>
  <si>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</si>
  <si>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</si>
  <si>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</si>
  <si>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</si>
  <si>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</si>
  <si>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</si>
  <si>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</si>
  <si>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</si>
  <si>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</si>
  <si>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</si>
  <si>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</si>
  <si>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</si>
  <si>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</si>
  <si>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</si>
  <si>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</si>
  <si>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</si>
  <si>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</si>
  <si>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</si>
  <si>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</si>
  <si>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</si>
  <si>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</si>
  <si>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</si>
  <si>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</si>
  <si>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</si>
  <si>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</si>
  <si>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</si>
  <si>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</si>
  <si>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</si>
  <si>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</si>
  <si>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</si>
  <si>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</si>
  <si>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</si>
  <si>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</si>
  <si>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</si>
  <si>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</si>
  <si>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</si>
  <si>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</si>
  <si>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</si>
  <si>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</si>
  <si>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</si>
  <si>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</si>
  <si>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</si>
  <si>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</si>
  <si>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</si>
  <si>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</si>
  <si>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</si>
  <si>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</si>
  <si>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</si>
  <si>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</si>
  <si>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</si>
  <si>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</si>
  <si>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</si>
  <si>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</si>
  <si>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</si>
  <si>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</si>
  <si>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</si>
  <si>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</si>
  <si>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</si>
  <si>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</si>
  <si>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</si>
  <si>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</si>
  <si>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</si>
  <si>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</si>
  <si>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</si>
  <si>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</si>
  <si>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</si>
  <si>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</si>
  <si>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</si>
  <si>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</si>
  <si>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</si>
  <si>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</si>
  <si>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</si>
  <si>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</si>
  <si>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</si>
  <si>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</si>
  <si>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</si>
  <si>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</si>
  <si>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</si>
  <si>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</si>
  <si>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</si>
  <si>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</si>
  <si>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</si>
  <si>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</si>
  <si>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</si>
  <si>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</si>
  <si>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</si>
  <si>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</si>
  <si>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</si>
  <si>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</si>
  <si>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</si>
  <si>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</si>
  <si>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</si>
  <si>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</si>
  <si>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</si>
  <si>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</si>
  <si>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</si>
  <si>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</si>
  <si>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</si>
  <si>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</si>
  <si>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</si>
  <si>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</si>
  <si>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</si>
  <si>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</si>
  <si>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</si>
  <si>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</si>
  <si>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</si>
  <si>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</si>
  <si>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</si>
  <si>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</si>
  <si>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</si>
  <si>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</si>
  <si>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</si>
  <si>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</si>
  <si>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</si>
  <si>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</si>
  <si>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</si>
  <si>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</si>
  <si>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</si>
  <si>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</si>
  <si>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</si>
  <si>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</si>
  <si>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</si>
  <si>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</si>
  <si>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</si>
  <si>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</si>
  <si>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</si>
  <si>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</si>
  <si>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</si>
  <si>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</si>
  <si>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</si>
  <si>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</si>
  <si>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</si>
  <si>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</si>
  <si>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</si>
  <si>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</si>
  <si>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</si>
  <si>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</si>
  <si>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</si>
  <si>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</si>
  <si>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</si>
  <si>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</si>
  <si>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</si>
  <si>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</si>
  <si>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</si>
  <si>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</si>
  <si>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</si>
  <si>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</si>
  <si>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</si>
  <si>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</si>
  <si>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</si>
  <si>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</si>
  <si>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</si>
  <si>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</si>
  <si>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</si>
  <si>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</si>
  <si>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</si>
  <si>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</si>
  <si>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</si>
  <si>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</si>
  <si>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</si>
  <si>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</si>
  <si>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</si>
  <si>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</si>
  <si>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</si>
  <si>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</si>
  <si>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</si>
  <si>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</si>
  <si>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</si>
  <si>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</si>
  <si>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</si>
  <si>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</si>
  <si>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</si>
  <si>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</si>
  <si>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</si>
  <si>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</si>
  <si>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</si>
  <si>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</si>
  <si>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</si>
  <si>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</si>
  <si>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</si>
  <si>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</si>
  <si>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</si>
  <si>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</si>
  <si>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</si>
  <si>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</si>
  <si>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</si>
  <si>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</si>
  <si>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</si>
  <si>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</si>
  <si>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</si>
  <si>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</si>
  <si>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</si>
  <si>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</si>
  <si>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</si>
  <si>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</si>
  <si>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</si>
  <si>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</si>
  <si>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</si>
  <si>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</si>
  <si>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</si>
  <si>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</si>
  <si>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</si>
  <si>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</si>
  <si>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</si>
  <si>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</si>
  <si>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</si>
  <si>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</si>
  <si>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</si>
  <si>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</si>
  <si>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</si>
  <si>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</si>
  <si>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</si>
  <si>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</si>
  <si>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</si>
  <si>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</si>
  <si>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</si>
  <si>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</si>
  <si>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</si>
  <si>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</si>
  <si>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</si>
  <si>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</si>
  <si>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</si>
  <si>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</si>
  <si>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</si>
  <si>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</si>
  <si>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</si>
  <si>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</si>
  <si>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</si>
  <si>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</si>
  <si>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</si>
  <si>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</si>
  <si>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</si>
  <si>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</si>
  <si>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</si>
  <si>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</si>
  <si>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</si>
  <si>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</si>
  <si>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</si>
  <si>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</si>
  <si>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</si>
  <si>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</si>
  <si>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</si>
  <si>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</si>
  <si>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</si>
  <si>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</si>
  <si>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</si>
  <si>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</si>
  <si>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</si>
  <si>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</si>
  <si>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</si>
  <si>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</si>
  <si>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</si>
  <si>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</si>
  <si>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</si>
  <si>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</si>
  <si>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</si>
  <si>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</si>
  <si>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</si>
  <si>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</si>
  <si>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</si>
  <si>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</si>
  <si>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</si>
  <si>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</si>
  <si>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</si>
  <si>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</si>
  <si>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</si>
  <si>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</si>
  <si>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</si>
  <si>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</si>
  <si>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</si>
  <si>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</si>
  <si>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</si>
  <si>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</si>
  <si>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</si>
  <si>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</si>
  <si>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</si>
  <si>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</si>
  <si>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</si>
  <si>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</si>
  <si>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</si>
  <si>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</si>
  <si>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</si>
  <si>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</si>
  <si>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</si>
  <si>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</si>
  <si>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</si>
  <si>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</si>
  <si>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</si>
  <si>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</si>
  <si>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</si>
  <si>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</si>
  <si>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</si>
  <si>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</si>
  <si>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</si>
  <si>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</si>
  <si>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</si>
  <si>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</si>
  <si>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</si>
  <si>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</si>
  <si>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</si>
  <si>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</si>
  <si>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</si>
  <si>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</si>
  <si>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</si>
  <si>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</si>
  <si>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</si>
  <si>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</si>
  <si>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</si>
  <si>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</si>
  <si>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</si>
  <si>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</si>
  <si>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</si>
  <si>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</si>
  <si>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</si>
  <si>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</si>
  <si>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</si>
  <si>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</si>
  <si>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</si>
  <si>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</si>
  <si>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</si>
  <si>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</si>
  <si>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</si>
  <si>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</si>
  <si>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</si>
  <si>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</si>
  <si>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</si>
  <si>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</si>
  <si>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</si>
  <si>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</si>
  <si>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</si>
  <si>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</si>
  <si>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</si>
  <si>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</si>
  <si>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</si>
  <si>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</si>
  <si>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</si>
  <si>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</si>
  <si>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</si>
  <si>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</si>
  <si>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</si>
  <si>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</si>
  <si>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</si>
  <si>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</si>
  <si>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</si>
  <si>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</si>
  <si>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</si>
  <si>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</si>
  <si>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</si>
  <si>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</si>
  <si>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</si>
  <si>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</si>
  <si>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</si>
  <si>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</si>
  <si>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</si>
  <si>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</si>
  <si>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</si>
  <si>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</si>
  <si>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</si>
  <si>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</si>
  <si>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</si>
  <si>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</si>
  <si>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</si>
  <si>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</si>
  <si>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</si>
  <si>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</si>
  <si>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</si>
  <si>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</si>
  <si>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</si>
  <si>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</si>
  <si>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</si>
  <si>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</si>
  <si>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</si>
  <si>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</si>
  <si>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</si>
  <si>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</si>
  <si>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</si>
  <si>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</si>
  <si>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</si>
  <si>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</si>
  <si>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</si>
  <si>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</si>
  <si>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</si>
  <si>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</si>
  <si>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</si>
  <si>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</si>
  <si>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</si>
  <si>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</si>
  <si>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</si>
  <si>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</si>
  <si>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</si>
  <si>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</si>
  <si>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</si>
  <si>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</si>
  <si>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</si>
  <si>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</si>
  <si>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</si>
  <si>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</si>
  <si>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</si>
  <si>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</si>
  <si>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</si>
  <si>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</si>
  <si>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</si>
  <si>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</si>
  <si>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</si>
  <si>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</si>
  <si>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</si>
  <si>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</si>
  <si>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</si>
  <si>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</si>
  <si>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</si>
  <si>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</si>
  <si>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</si>
  <si>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</si>
  <si>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</si>
  <si>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</si>
  <si>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</si>
  <si>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</si>
  <si>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</si>
  <si>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</si>
  <si>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</si>
  <si>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</si>
  <si>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</si>
  <si>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</si>
  <si>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</si>
  <si>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</si>
  <si>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</si>
  <si>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</si>
  <si>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</si>
  <si>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</si>
  <si>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</si>
  <si>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</si>
  <si>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</si>
  <si>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</si>
  <si>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</si>
  <si>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</si>
  <si>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</si>
  <si>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</si>
  <si>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</si>
  <si>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</si>
  <si>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</si>
  <si>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</si>
  <si>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</si>
  <si>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</si>
  <si>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</si>
  <si>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</si>
  <si>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</si>
  <si>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</si>
  <si>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</si>
  <si>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</si>
  <si>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</si>
  <si>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</si>
  <si>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</si>
  <si>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</si>
  <si>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</si>
  <si>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</si>
  <si>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</si>
  <si>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</si>
  <si>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</si>
  <si>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</si>
  <si>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</si>
  <si>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</si>
  <si>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</si>
  <si>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</si>
  <si>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</si>
  <si>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</si>
  <si>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</si>
  <si>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</si>
  <si>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</si>
  <si>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</si>
  <si>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</si>
  <si>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</si>
  <si>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</si>
  <si>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</si>
  <si>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</si>
  <si>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</si>
  <si>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</si>
  <si>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</si>
  <si>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</si>
  <si>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</si>
  <si>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</si>
  <si>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</si>
  <si>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</si>
  <si>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</si>
  <si>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</si>
  <si>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</si>
  <si>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</si>
  <si>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</si>
  <si>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</si>
  <si>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</si>
  <si>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</si>
  <si>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</si>
  <si>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</si>
  <si>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</si>
  <si>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</si>
  <si>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</si>
  <si>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</si>
  <si>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</si>
  <si>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</si>
  <si>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</si>
  <si>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</si>
  <si>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</si>
  <si>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</si>
  <si>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</si>
  <si>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</si>
  <si>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</si>
  <si>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</si>
  <si>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</si>
  <si>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</si>
  <si>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</si>
  <si>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</si>
  <si>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</si>
  <si>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</si>
  <si>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</si>
  <si>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</si>
  <si>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</si>
  <si>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</si>
  <si>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</si>
  <si>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</si>
  <si>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</si>
  <si>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</si>
  <si>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</si>
  <si>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</si>
  <si>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</si>
  <si>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</si>
  <si>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</si>
  <si>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</si>
  <si>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</si>
  <si>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</si>
  <si>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</si>
  <si>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</si>
  <si>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</si>
  <si>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</si>
  <si>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</si>
  <si>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</si>
  <si>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</si>
  <si>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</si>
  <si>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</si>
  <si>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</si>
  <si>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</si>
  <si>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</si>
  <si>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</si>
  <si>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</si>
  <si>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</si>
  <si>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</si>
  <si>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</si>
  <si>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</si>
  <si>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</si>
  <si>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</si>
  <si>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</si>
  <si>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</si>
  <si>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</si>
  <si>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</si>
  <si>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</si>
  <si>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</si>
  <si>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</si>
  <si>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</si>
  <si>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</si>
  <si>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</si>
  <si>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</si>
  <si>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</si>
  <si>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</si>
  <si>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</si>
  <si>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</si>
  <si>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</si>
  <si>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</si>
  <si>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</si>
  <si>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</si>
  <si>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</si>
  <si>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</si>
  <si>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</si>
  <si>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</si>
  <si>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</si>
  <si>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</si>
  <si>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</si>
  <si>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</si>
  <si>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</si>
  <si>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</si>
  <si>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</si>
  <si>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</si>
  <si>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</si>
  <si>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</si>
  <si>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</si>
  <si>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</si>
  <si>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</si>
  <si>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</si>
  <si>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</si>
  <si>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</si>
  <si>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</si>
  <si>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</si>
  <si>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</si>
  <si>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</si>
  <si>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</si>
  <si>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</si>
  <si>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</si>
  <si>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</si>
  <si>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</si>
  <si>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</si>
  <si>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</si>
  <si>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</si>
  <si>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</si>
  <si>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</si>
  <si>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</si>
  <si>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</si>
  <si>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</si>
  <si>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</si>
  <si>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</si>
  <si>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</si>
  <si>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</si>
  <si>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</si>
  <si>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</si>
  <si>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</si>
  <si>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</si>
  <si>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</si>
  <si>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</si>
  <si>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</si>
  <si>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</si>
  <si>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</si>
  <si>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</si>
  <si>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</si>
  <si>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</si>
  <si>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</si>
  <si>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</si>
  <si>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</si>
  <si>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</si>
  <si>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</si>
  <si>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</si>
  <si>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</si>
  <si>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</si>
  <si>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</si>
  <si>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</si>
  <si>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</si>
  <si>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</si>
  <si>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</si>
  <si>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</si>
  <si>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</si>
  <si>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</si>
  <si>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</si>
  <si>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</si>
  <si>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</si>
  <si>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</si>
  <si>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</si>
  <si>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</si>
  <si>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</si>
  <si>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</si>
  <si>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</si>
  <si>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</si>
  <si>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</si>
  <si>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</si>
  <si>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</si>
  <si>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</si>
  <si>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</si>
  <si>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</si>
  <si>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</si>
  <si>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</si>
  <si>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</si>
  <si>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</si>
  <si>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</si>
  <si>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</si>
  <si>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</si>
  <si>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</si>
  <si>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</si>
  <si>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</si>
  <si>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</si>
  <si>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</si>
  <si>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</si>
  <si>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</si>
  <si>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</si>
  <si>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</si>
  <si>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</si>
  <si>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</si>
  <si>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</si>
  <si>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</si>
  <si>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</si>
  <si>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</si>
  <si>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</si>
  <si>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</si>
  <si>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</si>
  <si>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</si>
  <si>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</si>
  <si>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</si>
  <si>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</si>
  <si>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</si>
  <si>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</si>
  <si>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</si>
  <si>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</si>
  <si>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</si>
  <si>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</si>
  <si>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</si>
  <si>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</si>
  <si>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</si>
  <si>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</si>
  <si>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</si>
  <si>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</si>
  <si>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</si>
  <si>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</si>
  <si>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</si>
  <si>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</si>
  <si>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</si>
  <si>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</si>
  <si>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</si>
  <si>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</si>
  <si>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</si>
  <si>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</si>
  <si>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</si>
  <si>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</si>
  <si>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</si>
  <si>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</si>
  <si>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</si>
  <si>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</si>
  <si>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</si>
  <si>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</si>
  <si>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</si>
  <si>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</si>
  <si>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</si>
  <si>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</si>
  <si>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</si>
  <si>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</si>
  <si>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</si>
  <si>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</si>
  <si>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</si>
  <si>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</si>
  <si>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</si>
  <si>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</si>
  <si>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</si>
  <si>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</si>
  <si>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</si>
  <si>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</si>
  <si>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</si>
  <si>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</si>
  <si>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</si>
  <si>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</si>
  <si>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</si>
  <si>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</si>
  <si>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</si>
  <si>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</si>
  <si>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</si>
  <si>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</si>
  <si>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</si>
  <si>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</si>
  <si>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</si>
  <si>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</si>
  <si>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</si>
  <si>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</si>
  <si>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</si>
  <si>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</si>
  <si>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</si>
  <si>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</si>
  <si>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</si>
  <si>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</si>
  <si>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</si>
  <si>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</si>
  <si>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</si>
  <si>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</si>
  <si>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</si>
  <si>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</si>
  <si>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</si>
  <si>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</si>
  <si>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</si>
  <si>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</si>
  <si>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</si>
  <si>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</si>
  <si>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</si>
  <si>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</si>
  <si>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</si>
  <si>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</si>
  <si>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</si>
  <si>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</si>
  <si>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</si>
  <si>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</si>
  <si>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</si>
  <si>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</si>
  <si>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</si>
  <si>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</si>
  <si>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</si>
  <si>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</si>
  <si>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</si>
  <si>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</si>
  <si>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</si>
  <si>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</si>
  <si>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</si>
  <si>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</si>
  <si>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</si>
  <si>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</si>
  <si>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</si>
  <si>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</si>
  <si>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</si>
  <si>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</si>
  <si>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</si>
  <si>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</si>
  <si>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</si>
  <si>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</si>
  <si>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</si>
  <si>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</si>
  <si>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</si>
  <si>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</si>
  <si>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</si>
  <si>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</si>
  <si>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</si>
  <si>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</si>
  <si>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</si>
  <si>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</si>
  <si>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</si>
  <si>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</si>
  <si>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</si>
  <si>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</si>
  <si>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</si>
  <si>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</si>
  <si>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</si>
  <si>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</si>
  <si>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</si>
  <si>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</si>
  <si>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</si>
  <si>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</si>
  <si>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</si>
  <si>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</si>
  <si>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</si>
  <si>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</si>
  <si>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</si>
  <si>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</si>
  <si>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</si>
  <si>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</si>
  <si>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</si>
  <si>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</si>
  <si>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</si>
  <si>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</si>
  <si>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</si>
  <si>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</si>
  <si>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</si>
  <si>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</si>
  <si>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</si>
  <si>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</si>
  <si>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</si>
  <si>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</si>
  <si>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</si>
  <si>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</si>
  <si>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</si>
  <si>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</si>
  <si>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</si>
  <si>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</si>
  <si>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</si>
  <si>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</si>
  <si>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</si>
  <si>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</si>
  <si>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</si>
  <si>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</si>
  <si>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</si>
  <si>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</si>
  <si>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</si>
  <si>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</si>
  <si>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</si>
  <si>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</si>
  <si>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</si>
  <si>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</si>
  <si>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</si>
  <si>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</si>
  <si>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</si>
  <si>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</si>
  <si>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</si>
  <si>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</si>
  <si>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</si>
  <si>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</si>
  <si>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</si>
  <si>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</si>
  <si>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</si>
  <si>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</si>
  <si>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</si>
  <si>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</si>
  <si>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</si>
  <si>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</si>
  <si>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</si>
  <si>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</si>
  <si>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</si>
  <si>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</si>
  <si>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</si>
  <si>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</si>
  <si>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</si>
  <si>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</si>
  <si>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</si>
  <si>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</si>
  <si>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</si>
  <si>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</si>
  <si>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</si>
  <si>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</si>
  <si>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</si>
  <si>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</si>
  <si>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</si>
  <si>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</si>
  <si>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</si>
  <si>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</si>
  <si>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</si>
  <si>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</si>
  <si>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</si>
  <si>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</si>
  <si>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</si>
  <si>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</si>
  <si>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</si>
  <si>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</si>
  <si>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</si>
  <si>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</si>
  <si>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</si>
  <si>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</si>
  <si>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</si>
  <si>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</si>
  <si>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</si>
  <si>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</si>
  <si>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</si>
  <si>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</si>
  <si>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</si>
  <si>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</si>
  <si>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</si>
  <si>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</si>
  <si>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</si>
  <si>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</si>
  <si>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</si>
  <si>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</si>
  <si>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</si>
  <si>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</si>
  <si>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</si>
  <si>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</si>
  <si>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</si>
  <si>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</si>
  <si>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</si>
  <si>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</si>
  <si>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</si>
  <si>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</si>
  <si>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</si>
  <si>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</si>
  <si>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</si>
  <si>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</si>
  <si>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</si>
  <si>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</si>
  <si>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</si>
  <si>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</si>
  <si>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</si>
  <si>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</si>
  <si>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</si>
  <si>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</si>
  <si>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</si>
  <si>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</si>
  <si>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</si>
  <si>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</si>
  <si>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</si>
  <si>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</si>
  <si>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</si>
  <si>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</si>
  <si>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</si>
  <si>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</si>
  <si>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</si>
  <si>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</si>
  <si>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</si>
  <si>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</si>
  <si>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</si>
  <si>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</si>
  <si>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</si>
  <si>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</si>
  <si>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</si>
  <si>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</si>
  <si>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</si>
  <si>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</si>
  <si>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</si>
  <si>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</si>
  <si>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</si>
  <si>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</si>
  <si>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</si>
  <si>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</si>
  <si>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</si>
  <si>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</si>
  <si>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</si>
  <si>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</si>
  <si>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</si>
  <si>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</si>
  <si>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</si>
  <si>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</si>
  <si>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</si>
  <si>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</si>
  <si>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</si>
  <si>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</si>
  <si>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</si>
  <si>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</si>
  <si>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</si>
  <si>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</si>
  <si>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</si>
  <si>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</si>
  <si>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</si>
  <si>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</si>
  <si>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</si>
  <si>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</si>
  <si>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</si>
  <si>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</si>
  <si>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</si>
  <si>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</si>
  <si>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</si>
  <si>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</si>
  <si>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</si>
  <si>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</si>
  <si>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</si>
  <si>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</si>
  <si>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</si>
  <si>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</si>
  <si>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</si>
  <si>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</si>
  <si>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</si>
  <si>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</si>
  <si>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</si>
  <si>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</si>
  <si>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</si>
  <si>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</si>
  <si>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</si>
  <si>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</si>
  <si>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</si>
  <si>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</si>
  <si>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</si>
  <si>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</si>
  <si>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</si>
  <si>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</si>
  <si>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</si>
  <si>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</si>
  <si>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</si>
  <si>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</si>
  <si>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</si>
  <si>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</si>
  <si>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</si>
  <si>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</si>
  <si>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</si>
  <si>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</si>
  <si>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</si>
  <si>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</si>
  <si>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</si>
  <si>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</si>
  <si>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</si>
  <si>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</si>
  <si>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</si>
  <si>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</si>
  <si>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</si>
  <si>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</si>
  <si>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</si>
  <si>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</si>
  <si>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</si>
  <si>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</si>
  <si>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</si>
  <si>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</si>
  <si>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</si>
  <si>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</si>
  <si>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</si>
  <si>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</si>
  <si>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</si>
  <si>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</si>
  <si>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</si>
  <si>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</si>
  <si>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</si>
  <si>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</si>
  <si>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</si>
  <si>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</si>
  <si>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</si>
  <si>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</si>
  <si>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</si>
  <si>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</si>
  <si>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</si>
  <si>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</si>
  <si>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</si>
  <si>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</si>
  <si>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</si>
  <si>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</si>
  <si>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</si>
  <si>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</si>
  <si>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</si>
  <si>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</si>
  <si>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</si>
  <si>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</si>
  <si>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</si>
  <si>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</si>
  <si>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</si>
  <si>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</si>
  <si>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</si>
  <si>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</si>
  <si>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</si>
  <si>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</si>
  <si>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</si>
  <si>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</si>
  <si>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</si>
  <si>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</si>
  <si>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</si>
  <si>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</si>
  <si>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</si>
  <si>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</si>
  <si>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</si>
  <si>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</si>
  <si>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</si>
  <si>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</si>
  <si>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</si>
  <si>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</si>
  <si>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</si>
  <si>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</si>
  <si>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</si>
  <si>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</si>
  <si>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</si>
  <si>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</si>
  <si>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</si>
  <si>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</si>
  <si>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</si>
  <si>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</si>
  <si>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</si>
  <si>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</si>
  <si>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</si>
  <si>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</si>
  <si>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</si>
  <si>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</si>
  <si>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</si>
  <si>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</si>
  <si>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</si>
  <si>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</si>
  <si>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</si>
  <si>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</si>
  <si>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</si>
  <si>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</si>
  <si>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</si>
  <si>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</si>
  <si>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</si>
  <si>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</si>
  <si>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</si>
  <si>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</si>
  <si>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</si>
  <si>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</si>
  <si>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</si>
  <si>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</si>
  <si>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</si>
  <si>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</si>
  <si>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</si>
  <si>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</si>
  <si>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</si>
  <si>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</si>
  <si>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</si>
  <si>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</si>
  <si>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</si>
  <si>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</si>
  <si>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</si>
  <si>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</si>
  <si>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</si>
  <si>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</si>
  <si>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</si>
  <si>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</si>
  <si>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</si>
  <si>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</si>
  <si>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</si>
  <si>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</si>
  <si>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</si>
  <si>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</si>
  <si>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</si>
  <si>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</si>
  <si>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</si>
  <si>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</si>
  <si>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</si>
  <si>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</si>
  <si>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</si>
  <si>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</si>
  <si>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</si>
  <si>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</si>
  <si>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</si>
  <si>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</si>
  <si>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</si>
  <si>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</si>
  <si>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</si>
  <si>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</si>
  <si>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</si>
  <si>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</si>
  <si>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</si>
  <si>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</si>
  <si>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</si>
  <si>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</si>
  <si>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</si>
  <si>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</si>
  <si>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</si>
  <si>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</si>
  <si>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</si>
  <si>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</si>
  <si>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</si>
  <si>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</si>
  <si>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</si>
  <si>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</si>
  <si>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</si>
  <si>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</si>
  <si>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</si>
  <si>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</si>
  <si>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</si>
  <si>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</si>
  <si>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</si>
  <si>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</si>
  <si>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</si>
  <si>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</si>
  <si>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</si>
  <si>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</si>
  <si>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</si>
  <si>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</si>
  <si>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</si>
  <si>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</si>
  <si>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</si>
  <si>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</si>
  <si>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</si>
  <si>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</si>
  <si>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</si>
  <si>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</si>
  <si>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</si>
  <si>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</si>
  <si>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</si>
  <si>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</si>
  <si>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</si>
  <si>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</si>
  <si>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</si>
  <si>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</si>
  <si>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</si>
  <si>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</si>
  <si>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</si>
  <si>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</si>
  <si>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</si>
  <si>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</si>
  <si>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</si>
  <si>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</si>
  <si>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</si>
  <si>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</si>
  <si>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</si>
  <si>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</si>
  <si>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</si>
  <si>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</si>
  <si>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</si>
  <si>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</si>
  <si>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</si>
  <si>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</si>
  <si>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</si>
  <si>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</si>
  <si>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</si>
  <si>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</si>
  <si>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</si>
  <si>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</si>
  <si>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</si>
  <si>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</si>
  <si>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</si>
  <si>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</si>
  <si>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</si>
  <si>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</si>
  <si>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</si>
  <si>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</si>
  <si>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</si>
  <si>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</si>
  <si>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</si>
  <si>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</si>
  <si>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</si>
  <si>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</si>
  <si>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</si>
  <si>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</si>
  <si>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</si>
  <si>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</si>
  <si>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</si>
  <si>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</si>
  <si>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</si>
  <si>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</si>
  <si>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</si>
  <si>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</si>
  <si>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</si>
  <si>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</si>
  <si>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</si>
  <si>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</si>
  <si>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</si>
  <si>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</si>
  <si>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</si>
  <si>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</si>
  <si>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</si>
  <si>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</si>
  <si>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</si>
  <si>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</si>
  <si>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</si>
  <si>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</si>
  <si>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</si>
  <si>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</si>
  <si>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</si>
  <si>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</si>
  <si>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</si>
  <si>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</si>
  <si>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</si>
  <si>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</si>
  <si>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</si>
  <si>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</si>
  <si>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</si>
  <si>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</si>
  <si>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</si>
  <si>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</si>
  <si>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</si>
  <si>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</si>
  <si>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</si>
  <si>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</si>
  <si>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</si>
  <si>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</si>
  <si>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</si>
  <si>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</si>
  <si>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</si>
  <si>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</si>
  <si>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</si>
  <si>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</si>
  <si>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</si>
  <si>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</si>
  <si>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</si>
  <si>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</si>
  <si>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</si>
  <si>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</si>
  <si>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</si>
  <si>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</si>
  <si>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</si>
  <si>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</si>
  <si>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</si>
  <si>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</si>
  <si>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</si>
  <si>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</si>
  <si>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</si>
  <si>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</si>
  <si>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</si>
  <si>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</si>
  <si>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</si>
  <si>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</si>
  <si>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</si>
  <si>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</si>
  <si>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</si>
  <si>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</si>
  <si>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</si>
  <si>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</si>
  <si>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</si>
  <si>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</si>
  <si>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</si>
  <si>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</si>
  <si>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</si>
  <si>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</si>
  <si>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</si>
  <si>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</si>
  <si>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</si>
  <si>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</si>
  <si>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</si>
  <si>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</si>
  <si>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</si>
  <si>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</si>
  <si>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</si>
  <si>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</si>
  <si>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</si>
  <si>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</si>
  <si>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</si>
  <si>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</si>
  <si>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</si>
  <si>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</si>
  <si>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</si>
  <si>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</si>
  <si>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</si>
  <si>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</si>
  <si>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</si>
  <si>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</si>
  <si>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</si>
  <si>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</si>
  <si>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</si>
  <si>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</si>
  <si>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</si>
  <si>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</si>
  <si>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</si>
  <si>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</si>
  <si>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</si>
  <si>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</si>
  <si>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</si>
  <si>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</si>
  <si>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</si>
  <si>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</si>
  <si>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</si>
  <si>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</si>
  <si>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</si>
  <si>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</si>
  <si>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</si>
  <si>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</si>
  <si>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</si>
  <si>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</si>
  <si>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</si>
  <si>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</si>
  <si>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</si>
  <si>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</si>
  <si>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</si>
  <si>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</si>
  <si>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</si>
  <si>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</si>
  <si>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</si>
  <si>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</si>
  <si>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</si>
  <si>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</si>
  <si>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</si>
  <si>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</si>
  <si>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</si>
  <si>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</si>
  <si>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</si>
  <si>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</si>
  <si>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</si>
  <si>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</si>
  <si>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</si>
  <si>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</si>
  <si>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</si>
  <si>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</si>
  <si>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</si>
  <si>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</si>
  <si>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</si>
  <si>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</si>
  <si>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</si>
  <si>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</si>
  <si>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</si>
  <si>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</si>
  <si>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</si>
  <si>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</si>
  <si>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</si>
  <si>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</si>
  <si>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</si>
  <si>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</si>
  <si>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</si>
  <si>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</si>
  <si>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</si>
  <si>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</si>
  <si>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</si>
  <si>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</si>
  <si>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</si>
  <si>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</si>
  <si>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</si>
  <si>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</si>
  <si>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</si>
  <si>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</si>
  <si>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</si>
  <si>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</si>
  <si>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</si>
  <si>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</si>
  <si>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</si>
  <si>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</si>
  <si>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</si>
  <si>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</si>
  <si>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</si>
  <si>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</si>
  <si>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</si>
  <si>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</si>
  <si>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</si>
  <si>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</si>
  <si>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</si>
  <si>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</si>
  <si>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</si>
  <si>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</si>
  <si>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</si>
  <si>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</si>
  <si>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</si>
  <si>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</si>
  <si>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</si>
  <si>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</si>
  <si>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</si>
  <si>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</si>
  <si>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</si>
  <si>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</si>
  <si>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</si>
  <si>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</si>
  <si>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</si>
  <si>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</si>
  <si>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</si>
  <si>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</si>
  <si>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</si>
  <si>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</si>
  <si>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</si>
  <si>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</si>
  <si>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</si>
  <si>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</si>
  <si>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</si>
  <si>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</si>
  <si>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</si>
  <si>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</si>
  <si>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</si>
  <si>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</si>
  <si>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</si>
  <si>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</si>
  <si>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</si>
  <si>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</si>
  <si>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</si>
  <si>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</si>
  <si>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</si>
  <si>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</si>
  <si>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</si>
  <si>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</si>
  <si>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</si>
  <si>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</si>
  <si>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</si>
  <si>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</si>
  <si>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</si>
  <si>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</si>
  <si>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</si>
  <si>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</si>
  <si>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</si>
  <si>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</si>
  <si>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</si>
  <si>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</si>
  <si>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</si>
  <si>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</si>
  <si>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</si>
  <si>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</si>
  <si>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</si>
  <si>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</si>
  <si>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</si>
  <si>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</si>
  <si>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</si>
  <si>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</si>
  <si>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</si>
  <si>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</si>
  <si>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</si>
  <si>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</si>
  <si>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</si>
  <si>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</si>
  <si>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</si>
  <si>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</si>
  <si>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</si>
  <si>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</si>
  <si>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</si>
  <si>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</si>
  <si>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</si>
  <si>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</si>
  <si>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</si>
  <si>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</si>
  <si>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</si>
  <si>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</si>
  <si>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</si>
  <si>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</si>
  <si>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</si>
  <si>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</si>
  <si>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</si>
  <si>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</si>
  <si>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</si>
  <si>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</si>
  <si>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</si>
  <si>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</si>
  <si>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</si>
  <si>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</si>
  <si>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</si>
  <si>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</si>
  <si>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</si>
  <si>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</si>
  <si>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</si>
  <si>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</si>
  <si>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</si>
  <si>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</si>
  <si>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</si>
  <si>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</si>
  <si>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</si>
  <si>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</si>
  <si>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</si>
  <si>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</si>
  <si>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</si>
  <si>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</si>
  <si>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</si>
  <si>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</si>
  <si>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</si>
  <si>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</si>
  <si>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</si>
  <si>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</si>
  <si>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</si>
  <si>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</si>
  <si>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</si>
  <si>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</si>
  <si>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</si>
  <si>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</si>
  <si>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</si>
  <si>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</si>
  <si>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</si>
  <si>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</si>
  <si>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</si>
  <si>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</si>
  <si>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</si>
  <si>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</si>
  <si>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</si>
  <si>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</si>
  <si>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</si>
  <si>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</si>
  <si>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</si>
  <si>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</si>
  <si>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</si>
  <si>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</si>
  <si>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</si>
  <si>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</si>
  <si>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</si>
  <si>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</si>
  <si>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</si>
  <si>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</si>
  <si>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</si>
  <si>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</si>
  <si>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</si>
  <si>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</si>
  <si>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</si>
  <si>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</si>
  <si>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</si>
  <si>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</si>
  <si>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</si>
  <si>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</si>
  <si>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</si>
  <si>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</si>
  <si>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</si>
  <si>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</si>
  <si>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</si>
  <si>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</si>
  <si>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</si>
  <si>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</si>
  <si>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</si>
  <si>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</si>
  <si>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</si>
  <si>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</si>
  <si>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</si>
  <si>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</si>
  <si>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</si>
  <si>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</si>
  <si>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</si>
  <si>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</si>
  <si>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</si>
  <si>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</si>
  <si>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</si>
  <si>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</si>
  <si>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</si>
  <si>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</si>
  <si>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</si>
  <si>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</si>
  <si>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</si>
  <si>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</si>
  <si>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</si>
  <si>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</si>
  <si>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</si>
  <si>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</si>
  <si>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</si>
  <si>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</si>
  <si>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</si>
  <si>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</si>
  <si>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</si>
  <si>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</si>
  <si>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</si>
  <si>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</si>
  <si>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</si>
  <si>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</si>
  <si>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</si>
  <si>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</si>
  <si>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</si>
  <si>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</si>
  <si>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</si>
  <si>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</si>
  <si>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</si>
  <si>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</si>
  <si>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</si>
  <si>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</si>
  <si>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</si>
  <si>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</si>
  <si>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</si>
  <si>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</si>
  <si>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</si>
  <si>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</si>
  <si>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</si>
  <si>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</si>
  <si>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</si>
  <si>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</si>
  <si>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</si>
  <si>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</si>
  <si>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</si>
  <si>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</si>
  <si>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</si>
  <si>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</si>
  <si>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</si>
  <si>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</si>
  <si>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</si>
  <si>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</si>
  <si>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</si>
  <si>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</si>
  <si>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</si>
  <si>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</si>
  <si>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</si>
  <si>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</si>
  <si>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</si>
  <si>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</si>
  <si>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</si>
  <si>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</si>
  <si>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</si>
  <si>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</si>
  <si>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</si>
  <si>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</si>
  <si>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</si>
  <si>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</si>
  <si>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</si>
  <si>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</si>
  <si>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</si>
  <si>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</si>
  <si>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</si>
  <si>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</si>
  <si>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</si>
  <si>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</si>
  <si>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</si>
  <si>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</si>
  <si>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</si>
  <si>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</si>
  <si>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</si>
  <si>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</si>
  <si>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</si>
  <si>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</si>
  <si>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</si>
  <si>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</si>
  <si>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</si>
  <si>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</si>
  <si>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</si>
  <si>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</si>
  <si>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</si>
  <si>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</si>
  <si>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</si>
  <si>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</si>
  <si>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</si>
  <si>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</si>
  <si>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</si>
  <si>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</si>
  <si>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</si>
  <si>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</si>
  <si>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</si>
  <si>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</si>
  <si>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</si>
  <si>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</si>
  <si>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</si>
  <si>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</si>
  <si>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</si>
  <si>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</si>
  <si>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</si>
  <si>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</si>
  <si>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</si>
  <si>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</si>
  <si>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</si>
  <si>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</si>
  <si>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</si>
  <si>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</si>
  <si>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</si>
  <si>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</si>
  <si>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</si>
  <si>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</si>
  <si>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</si>
  <si>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</si>
  <si>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</si>
  <si>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</si>
  <si>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</si>
  <si>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</si>
  <si>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</si>
  <si>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</si>
  <si>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</si>
  <si>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</si>
  <si>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</si>
  <si>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</si>
  <si>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</si>
  <si>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</si>
  <si>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</si>
  <si>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</si>
  <si>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</si>
  <si>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</si>
  <si>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</si>
  <si>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</si>
  <si>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</si>
  <si>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</si>
  <si>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</si>
  <si>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</si>
  <si>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</si>
  <si>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</si>
  <si>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</si>
  <si>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</si>
  <si>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</si>
  <si>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</si>
  <si>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</si>
  <si>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</si>
  <si>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</si>
  <si>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</si>
  <si>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</si>
  <si>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</si>
  <si>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</si>
  <si>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</si>
  <si>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</si>
  <si>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</si>
  <si>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</si>
  <si>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</si>
  <si>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</si>
  <si>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</si>
  <si>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</si>
  <si>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</si>
  <si>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</si>
  <si>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</si>
  <si>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</si>
  <si>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</si>
  <si>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</si>
  <si>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</si>
  <si>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</si>
  <si>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</si>
  <si>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</si>
  <si>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</si>
  <si>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</si>
  <si>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</si>
  <si>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</si>
  <si>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</si>
  <si>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</si>
  <si>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</si>
  <si>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</si>
  <si>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</si>
  <si>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</si>
  <si>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</si>
  <si>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</si>
  <si>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</si>
  <si>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</si>
  <si>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</si>
  <si>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</si>
  <si>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</si>
  <si>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</si>
  <si>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</si>
  <si>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</si>
  <si>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</si>
  <si>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</si>
  <si>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</si>
  <si>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</si>
  <si>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</si>
  <si>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</si>
  <si>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</si>
  <si>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</si>
  <si>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</si>
  <si>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</si>
  <si>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</si>
  <si>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</si>
  <si>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</si>
  <si>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</si>
  <si>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</si>
  <si>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</si>
  <si>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</si>
  <si>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</si>
  <si>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</si>
  <si>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</si>
  <si>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</si>
  <si>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</si>
  <si>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</si>
  <si>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</si>
  <si>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</si>
  <si>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</si>
  <si>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</si>
  <si>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</si>
  <si>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</si>
  <si>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</si>
  <si>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</si>
  <si>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</si>
  <si>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</si>
  <si>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</si>
  <si>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</si>
  <si>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</si>
  <si>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</si>
  <si>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</si>
  <si>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</si>
  <si>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</si>
  <si>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</si>
  <si>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</si>
  <si>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</si>
  <si>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</si>
  <si>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</si>
  <si>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</si>
  <si>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</si>
  <si>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</si>
  <si>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</si>
  <si>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</si>
  <si>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</si>
  <si>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</si>
  <si>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</si>
  <si>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</si>
  <si>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</si>
  <si>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</si>
  <si>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</si>
  <si>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</si>
  <si>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</si>
  <si>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</si>
  <si>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</si>
  <si>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</si>
  <si>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</si>
  <si>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</si>
  <si>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</si>
  <si>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</si>
  <si>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</si>
  <si>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</si>
  <si>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</si>
  <si>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</si>
  <si>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</si>
  <si>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</si>
  <si>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</si>
  <si>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</si>
  <si>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</si>
  <si>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</si>
  <si>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</si>
  <si>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</si>
  <si>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</si>
  <si>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</si>
  <si>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</si>
  <si>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</si>
  <si>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</si>
  <si>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</si>
  <si>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</si>
  <si>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</si>
  <si>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</si>
  <si>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</si>
  <si>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</si>
  <si>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</si>
  <si>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</si>
  <si>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</si>
  <si>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</si>
  <si>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</si>
  <si>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</si>
  <si>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</si>
  <si>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</si>
  <si>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</si>
  <si>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</si>
  <si>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</si>
  <si>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</si>
  <si>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</si>
  <si>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</si>
  <si>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</si>
  <si>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</si>
  <si>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</si>
  <si>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</si>
  <si>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</si>
  <si>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</si>
  <si>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</si>
  <si>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</si>
  <si>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</si>
  <si>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</si>
  <si>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</si>
  <si>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</si>
  <si>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</si>
  <si>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</si>
  <si>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</si>
  <si>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</si>
  <si>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</si>
  <si>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</si>
  <si>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</si>
  <si>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</si>
  <si>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</si>
  <si>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</si>
  <si>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</si>
  <si>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</si>
  <si>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</si>
  <si>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</si>
  <si>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</si>
  <si>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</si>
  <si>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</si>
  <si>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</si>
  <si>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</si>
  <si>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</si>
  <si>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</si>
  <si>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</si>
  <si>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</si>
  <si>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</si>
  <si>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</si>
  <si>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</si>
  <si>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</si>
  <si>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</si>
  <si>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</si>
  <si>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</si>
  <si>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</si>
  <si>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</si>
  <si>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</si>
  <si>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</si>
  <si>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</si>
  <si>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</si>
  <si>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</si>
  <si>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</si>
  <si>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</si>
  <si>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</si>
  <si>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</si>
  <si>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</si>
  <si>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</si>
  <si>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</si>
  <si>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</si>
  <si>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</si>
  <si>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</si>
  <si>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</si>
  <si>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</si>
  <si>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</si>
  <si>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</si>
  <si>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</si>
  <si>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</si>
  <si>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</si>
  <si>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</si>
  <si>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</si>
  <si>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</si>
  <si>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</si>
  <si>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</si>
  <si>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</si>
  <si>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</si>
  <si>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</si>
  <si>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</si>
  <si>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</si>
  <si>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</si>
  <si>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</si>
  <si>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</si>
  <si>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</si>
  <si>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</si>
  <si>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</si>
  <si>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</si>
  <si>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</si>
  <si>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</si>
  <si>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</si>
  <si>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</si>
  <si>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</si>
  <si>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</si>
  <si>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</si>
  <si>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</si>
  <si>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</si>
  <si>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</si>
  <si>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</si>
  <si>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</si>
  <si>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</si>
  <si>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</si>
  <si>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</si>
  <si>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</si>
  <si>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</si>
  <si>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</si>
  <si>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</si>
  <si>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</si>
  <si>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</si>
  <si>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</si>
  <si>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</si>
  <si>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</si>
  <si>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</si>
  <si>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</si>
  <si>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</si>
  <si>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</si>
  <si>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</si>
  <si>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</si>
  <si>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</si>
  <si>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</si>
  <si>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</si>
  <si>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</si>
  <si>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</si>
  <si>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</si>
  <si>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</si>
  <si>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</si>
  <si>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</si>
  <si>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</si>
  <si>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</si>
  <si>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</si>
  <si>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</si>
  <si>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</si>
  <si>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</si>
  <si>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</si>
  <si>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</si>
  <si>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</si>
  <si>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</si>
  <si>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</si>
  <si>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</si>
  <si>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</si>
  <si>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</si>
  <si>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</si>
  <si>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</si>
  <si>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</si>
  <si>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</si>
  <si>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</si>
  <si>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</si>
  <si>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</si>
  <si>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</si>
  <si>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</si>
  <si>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</si>
  <si>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</si>
  <si>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</si>
  <si>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</si>
  <si>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</si>
  <si>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</si>
  <si>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</si>
  <si>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</si>
  <si>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</si>
  <si>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</si>
  <si>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</si>
  <si>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</si>
  <si>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</si>
  <si>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</si>
  <si>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</si>
  <si>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</si>
  <si>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</si>
  <si>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</si>
  <si>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</si>
  <si>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</si>
  <si>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</si>
  <si>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</si>
  <si>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</si>
  <si>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</si>
  <si>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</si>
  <si>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</si>
  <si>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</si>
  <si>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</si>
  <si>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</si>
  <si>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</si>
  <si>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</si>
  <si>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</si>
  <si>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</si>
  <si>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</si>
  <si>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</si>
  <si>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</si>
  <si>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</si>
  <si>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</si>
  <si>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</si>
  <si>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</si>
  <si>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</si>
  <si>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</si>
  <si>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</si>
  <si>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</si>
  <si>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</si>
  <si>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</si>
  <si>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</si>
  <si>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</si>
  <si>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</si>
  <si>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</si>
  <si>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</si>
  <si>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</si>
  <si>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</si>
  <si>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</si>
  <si>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</si>
  <si>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</si>
  <si>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</si>
  <si>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</si>
  <si>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</si>
  <si>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</si>
  <si>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</si>
  <si>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</si>
  <si>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</si>
  <si>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</si>
  <si>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</si>
  <si>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</si>
  <si>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</si>
  <si>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</si>
  <si>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</si>
  <si>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</si>
  <si>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</si>
  <si>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</si>
  <si>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</si>
  <si>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</si>
  <si>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</si>
  <si>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</si>
  <si>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</si>
  <si>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</si>
  <si>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</si>
  <si>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</si>
  <si>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</si>
  <si>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</si>
  <si>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</si>
  <si>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</si>
  <si>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</si>
  <si>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</si>
  <si>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</si>
  <si>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</si>
  <si>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</si>
  <si>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</si>
  <si>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</si>
  <si>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</si>
  <si>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</si>
  <si>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</si>
  <si>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</si>
  <si>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</si>
  <si>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</si>
  <si>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</si>
  <si>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</si>
  <si>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</si>
  <si>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</si>
  <si>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</si>
  <si>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</si>
  <si>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</si>
  <si>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</si>
  <si>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</si>
  <si>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</si>
  <si>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</si>
  <si>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</si>
  <si>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</si>
  <si>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</si>
  <si>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</si>
  <si>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</si>
  <si>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</si>
  <si>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</si>
  <si>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</si>
  <si>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</si>
  <si>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</si>
  <si>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</si>
  <si>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</si>
  <si>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</si>
  <si>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</si>
  <si>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</si>
  <si>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</si>
  <si>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</si>
  <si>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</si>
  <si>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</si>
  <si>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</si>
  <si>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</si>
  <si>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</si>
  <si>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</si>
  <si>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</si>
  <si>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</si>
  <si>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</si>
  <si>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</si>
  <si>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</si>
  <si>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</si>
  <si>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</si>
  <si>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</si>
  <si>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</si>
  <si>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</si>
  <si>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</si>
  <si>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</si>
  <si>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</si>
  <si>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</si>
  <si>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</si>
  <si>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</si>
  <si>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</si>
  <si>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</si>
  <si>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</si>
  <si>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</si>
  <si>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</si>
  <si>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</si>
  <si>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</si>
  <si>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</si>
  <si>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</si>
  <si>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</si>
  <si>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</si>
  <si>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</si>
  <si>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</si>
  <si>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</si>
  <si>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</si>
  <si>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</si>
  <si>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</si>
  <si>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</si>
  <si>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</si>
  <si>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</si>
  <si>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</si>
  <si>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</si>
  <si>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</si>
  <si>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</si>
  <si>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</si>
  <si>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</si>
  <si>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</si>
  <si>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</si>
  <si>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</si>
  <si>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</si>
  <si>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</si>
  <si>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</si>
  <si>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</si>
  <si>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</si>
  <si>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</si>
  <si>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</si>
  <si>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</si>
  <si>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</si>
  <si>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</si>
  <si>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</si>
  <si>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</si>
  <si>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</si>
  <si>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</si>
  <si>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</si>
  <si>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</si>
  <si>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</si>
  <si>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</si>
  <si>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</si>
  <si>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</si>
  <si>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</si>
  <si>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</si>
  <si>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</si>
  <si>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</si>
  <si>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</si>
  <si>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</si>
  <si>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</si>
  <si>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</si>
  <si>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</si>
  <si>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</si>
  <si>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</si>
  <si>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</si>
  <si>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</si>
  <si>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</si>
  <si>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</si>
  <si>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</si>
  <si>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</si>
  <si>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</si>
  <si>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</si>
  <si>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</si>
  <si>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</si>
  <si>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</si>
  <si>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</si>
  <si>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</si>
  <si>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</si>
  <si>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</si>
  <si>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</si>
  <si>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</si>
  <si>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</si>
  <si>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</si>
  <si>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</si>
  <si>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</si>
  <si>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</si>
  <si>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</si>
  <si>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</si>
  <si>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</si>
  <si>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</si>
  <si>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</si>
  <si>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</si>
  <si>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</si>
  <si>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</si>
  <si>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</si>
  <si>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</si>
  <si>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</si>
  <si>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</si>
  <si>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</si>
  <si>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</si>
  <si>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</si>
  <si>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</si>
  <si>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</si>
  <si>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</si>
  <si>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</si>
  <si>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</si>
  <si>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</si>
  <si>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</si>
  <si>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</si>
  <si>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</si>
  <si>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</si>
  <si>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</si>
  <si>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</si>
  <si>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</si>
  <si>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</si>
  <si>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</si>
  <si>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</si>
  <si>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</si>
  <si>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</si>
  <si>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</si>
  <si>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</si>
  <si>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</si>
  <si>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</si>
  <si>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</si>
  <si>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</si>
  <si>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</si>
  <si>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</si>
  <si>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</si>
  <si>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</si>
  <si>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</si>
  <si>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</si>
  <si>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</si>
  <si>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</si>
  <si>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</si>
  <si>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</si>
  <si>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</si>
  <si>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</si>
  <si>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</si>
  <si>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</si>
  <si>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</si>
  <si>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</si>
  <si>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</si>
  <si>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</si>
  <si>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</si>
  <si>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</si>
  <si>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</si>
  <si>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</si>
  <si>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</si>
  <si>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</si>
  <si>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</si>
  <si>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</si>
  <si>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</si>
  <si>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</si>
  <si>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</si>
  <si>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</si>
  <si>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</si>
  <si>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</si>
  <si>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</si>
  <si>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</si>
  <si>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</si>
  <si>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</si>
  <si>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</si>
  <si>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</si>
  <si>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</si>
  <si>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</si>
  <si>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</si>
  <si>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</si>
  <si>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</si>
  <si>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</si>
  <si>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</si>
  <si>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</si>
  <si>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</si>
  <si>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</si>
  <si>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</si>
  <si>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</si>
  <si>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</si>
  <si>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</si>
  <si>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</si>
  <si>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</si>
  <si>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</si>
  <si>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</si>
  <si>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</si>
  <si>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</si>
  <si>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</si>
  <si>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</si>
  <si>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</si>
  <si>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</si>
  <si>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</si>
  <si>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</si>
  <si>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</si>
  <si>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</si>
  <si>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</si>
  <si>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</si>
  <si>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</si>
  <si>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</si>
  <si>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</si>
  <si>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</si>
  <si>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</si>
  <si>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</si>
  <si>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</si>
  <si>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</si>
  <si>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</si>
  <si>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</si>
  <si>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</si>
  <si>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</si>
  <si>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</si>
  <si>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</si>
  <si>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</si>
  <si>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</si>
  <si>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</si>
  <si>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</si>
  <si>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</si>
  <si>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</si>
  <si>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</si>
  <si>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</si>
  <si>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</si>
  <si>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</si>
  <si>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</si>
  <si>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</si>
  <si>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</si>
  <si>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</si>
  <si>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</si>
  <si>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</si>
  <si>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</si>
  <si>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</si>
  <si>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</si>
  <si>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</si>
  <si>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</si>
  <si>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</si>
  <si>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</si>
  <si>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</si>
  <si>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</si>
  <si>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</si>
  <si>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</si>
  <si>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</si>
  <si>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</si>
  <si>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</si>
  <si>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</si>
  <si>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</si>
  <si>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</si>
  <si>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</si>
  <si>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</si>
  <si>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</si>
  <si>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</si>
  <si>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</si>
  <si>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</si>
  <si>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</si>
  <si>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</si>
  <si>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</si>
  <si>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</si>
  <si>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</si>
  <si>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</si>
  <si>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</si>
  <si>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</si>
  <si>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</si>
  <si>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</si>
  <si>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</si>
  <si>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</si>
  <si>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</si>
  <si>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</si>
  <si>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</si>
  <si>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</si>
  <si>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</si>
  <si>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</si>
  <si>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</si>
  <si>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</si>
  <si>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</si>
  <si>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</si>
  <si>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</si>
  <si>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</si>
  <si>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</si>
  <si>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</si>
  <si>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</si>
  <si>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</si>
  <si>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</si>
  <si>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</si>
  <si>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</si>
  <si>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</si>
  <si>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</si>
  <si>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</si>
  <si>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</si>
  <si>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</si>
  <si>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</si>
  <si>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</si>
  <si>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</si>
  <si>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</si>
  <si>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</si>
  <si>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</si>
  <si>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</si>
  <si>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</si>
  <si>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</si>
  <si>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</si>
  <si>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</si>
  <si>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</si>
  <si>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</si>
  <si>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</si>
  <si>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</si>
  <si>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</si>
  <si>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</si>
  <si>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</si>
  <si>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</si>
  <si>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</si>
  <si>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</si>
  <si>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</si>
  <si>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</si>
  <si>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</si>
  <si>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</si>
  <si>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</si>
  <si>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</si>
  <si>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</si>
  <si>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</si>
  <si>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</si>
  <si>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</si>
  <si>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</si>
  <si>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</si>
  <si>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</si>
  <si>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</si>
  <si>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</si>
  <si>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</si>
  <si>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</si>
  <si>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</si>
  <si>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</si>
  <si>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</si>
  <si>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</si>
  <si>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</si>
  <si>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</si>
  <si>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</si>
  <si>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</si>
  <si>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</si>
  <si>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</si>
  <si>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</si>
  <si>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</si>
  <si>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</si>
  <si>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</si>
  <si>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</si>
  <si>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</si>
  <si>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</si>
  <si>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</si>
  <si>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</si>
  <si>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</si>
  <si>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</si>
  <si>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</si>
  <si>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</si>
  <si>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</si>
  <si>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</si>
  <si>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</si>
  <si>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</si>
  <si>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</si>
  <si>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</si>
  <si>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</si>
  <si>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</si>
  <si>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</si>
  <si>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</si>
  <si>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</si>
  <si>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</si>
  <si>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</si>
  <si>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</si>
  <si>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</si>
  <si>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</si>
  <si>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</si>
  <si>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</si>
  <si>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</si>
  <si>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</si>
  <si>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</si>
  <si>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</si>
  <si>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</si>
  <si>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</si>
  <si>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</si>
  <si>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</si>
  <si>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</si>
  <si>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</si>
  <si>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</si>
  <si>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</si>
  <si>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</si>
  <si>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</si>
  <si>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</si>
  <si>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</si>
  <si>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</si>
  <si>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</si>
  <si>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</si>
  <si>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</si>
  <si>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</si>
  <si>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</si>
  <si>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</si>
  <si>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</si>
  <si>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</si>
  <si>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</si>
  <si>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</si>
  <si>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</si>
  <si>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</si>
  <si>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</si>
  <si>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</si>
  <si>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</si>
  <si>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</si>
  <si>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</si>
  <si>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</si>
  <si>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</si>
  <si>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</si>
  <si>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</si>
  <si>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</si>
  <si>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</si>
  <si>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</si>
  <si>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</si>
  <si>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</si>
  <si>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</si>
  <si>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</si>
  <si>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</si>
  <si>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</si>
  <si>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</si>
  <si>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</si>
  <si>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</si>
  <si>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</si>
  <si>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</si>
  <si>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</si>
  <si>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</si>
  <si>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</si>
  <si>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</si>
  <si>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</si>
  <si>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</si>
  <si>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</si>
  <si>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</si>
  <si>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</si>
  <si>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</si>
  <si>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</si>
  <si>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</si>
  <si>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</si>
  <si>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</si>
  <si>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</si>
  <si>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</si>
  <si>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</si>
  <si>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</si>
  <si>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</si>
  <si>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</si>
  <si>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</si>
  <si>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</si>
  <si>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</si>
  <si>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</si>
  <si>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</si>
  <si>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</si>
  <si>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</si>
  <si>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</si>
  <si>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</si>
  <si>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</si>
  <si>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</si>
  <si>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</si>
  <si>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</si>
  <si>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</si>
  <si>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</si>
  <si>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</si>
  <si>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</si>
  <si>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</si>
  <si>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</si>
  <si>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</si>
  <si>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</si>
  <si>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</si>
  <si>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</si>
  <si>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</si>
  <si>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</si>
  <si>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</si>
  <si>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</si>
  <si>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</si>
  <si>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</si>
  <si>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</si>
  <si>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</si>
  <si>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</si>
  <si>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</si>
  <si>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</si>
  <si>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</si>
  <si>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</si>
  <si>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</si>
  <si>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</si>
  <si>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</si>
  <si>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</si>
  <si>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</si>
  <si>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</si>
  <si>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</si>
  <si>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</si>
  <si>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</si>
  <si>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</si>
  <si>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</si>
  <si>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</si>
  <si>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</si>
  <si>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</si>
  <si>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</si>
  <si>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</si>
  <si>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</si>
  <si>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</si>
  <si>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</si>
  <si>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</si>
  <si>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</si>
  <si>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</si>
  <si>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</si>
  <si>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</si>
  <si>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</si>
  <si>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</si>
  <si>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</si>
  <si>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</si>
  <si>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</si>
  <si>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</si>
  <si>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</si>
  <si>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</si>
  <si>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</si>
  <si>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</si>
  <si>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</si>
  <si>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</si>
  <si>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</si>
  <si>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</si>
  <si>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</si>
  <si>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</si>
  <si>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</si>
  <si>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</si>
  <si>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</si>
  <si>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</si>
  <si>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</si>
  <si>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</si>
  <si>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</si>
  <si>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</si>
  <si>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</si>
  <si>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</si>
  <si>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</si>
  <si>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</si>
  <si>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</si>
  <si>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</si>
  <si>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</si>
  <si>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</si>
  <si>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</si>
  <si>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</si>
  <si>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</si>
  <si>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</si>
  <si>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</si>
  <si>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</si>
  <si>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</si>
  <si>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</si>
  <si>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</si>
  <si>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</si>
  <si>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</si>
  <si>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</si>
  <si>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</si>
  <si>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</si>
  <si>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</si>
  <si>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</si>
  <si>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</si>
  <si>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</si>
  <si>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</si>
  <si>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</si>
  <si>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</si>
  <si>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</si>
  <si>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</si>
  <si>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</si>
  <si>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</si>
  <si>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</si>
  <si>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</si>
  <si>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</si>
  <si>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</si>
  <si>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</si>
  <si>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</si>
  <si>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</si>
  <si>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</si>
  <si>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</si>
  <si>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</si>
  <si>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</si>
  <si>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</si>
  <si>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</si>
  <si>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</si>
  <si>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</si>
  <si>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</si>
  <si>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</si>
  <si>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</si>
  <si>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</si>
  <si>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</si>
  <si>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</si>
  <si>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</si>
  <si>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</si>
  <si>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</si>
  <si>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</si>
  <si>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</si>
  <si>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</si>
  <si>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</si>
  <si>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</si>
  <si>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</si>
  <si>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</si>
  <si>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</si>
  <si>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</si>
  <si>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</si>
  <si>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</si>
  <si>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</si>
  <si>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</si>
  <si>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</si>
  <si>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</si>
  <si>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</si>
  <si>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</si>
  <si>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</si>
  <si>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</si>
  <si>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</si>
  <si>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</si>
  <si>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</si>
  <si>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</si>
  <si>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</si>
  <si>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</si>
  <si>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</si>
  <si>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</si>
  <si>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</si>
  <si>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</si>
  <si>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</si>
  <si>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</si>
  <si>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</si>
  <si>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</si>
  <si>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</si>
  <si>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</si>
  <si>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</si>
  <si>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</si>
  <si>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</si>
  <si>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</si>
  <si>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</si>
  <si>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</si>
  <si>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</si>
  <si>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</si>
  <si>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</si>
  <si>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</si>
  <si>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</si>
  <si>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</si>
  <si>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</si>
  <si>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</si>
  <si>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</si>
  <si>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</si>
  <si>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</si>
  <si>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</si>
  <si>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</si>
  <si>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</si>
  <si>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</si>
  <si>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</si>
  <si>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</si>
  <si>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</si>
  <si>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</si>
  <si>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</si>
  <si>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</si>
  <si>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</si>
  <si>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</si>
  <si>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</si>
  <si>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</si>
  <si>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</si>
  <si>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</si>
  <si>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</si>
  <si>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</si>
  <si>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</si>
  <si>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</si>
  <si>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</si>
  <si>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</si>
  <si>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</si>
  <si>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</si>
  <si>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</si>
  <si>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</si>
  <si>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</si>
  <si>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</si>
  <si>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</si>
  <si>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</si>
  <si>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</si>
  <si>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</si>
  <si>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</si>
  <si>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</si>
  <si>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</si>
  <si>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</si>
  <si>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</si>
  <si>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</si>
  <si>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</si>
  <si>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</si>
  <si>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</si>
  <si>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</si>
  <si>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</si>
  <si>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</si>
  <si>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</si>
  <si>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</si>
  <si>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</si>
  <si>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</si>
  <si>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</si>
  <si>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</si>
  <si>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</si>
  <si>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</si>
  <si>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</si>
  <si>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</si>
  <si>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</si>
  <si>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</si>
  <si>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</si>
  <si>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</si>
  <si>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</si>
  <si>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</si>
  <si>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</si>
  <si>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</si>
  <si>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</si>
  <si>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</si>
  <si>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</si>
  <si>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</si>
  <si>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</si>
  <si>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</si>
  <si>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</si>
  <si>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</si>
  <si>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</si>
  <si>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</si>
  <si>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</si>
  <si>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</si>
  <si>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</si>
  <si>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</si>
  <si>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</si>
  <si>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</si>
  <si>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</si>
  <si>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</si>
  <si>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</si>
  <si>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</si>
  <si>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</si>
  <si>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</si>
  <si>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</si>
  <si>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</si>
  <si>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</si>
  <si>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</si>
  <si>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</si>
  <si>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</si>
  <si>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</si>
  <si>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</si>
  <si>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</si>
  <si>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</si>
  <si>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</si>
  <si>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</si>
  <si>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</si>
  <si>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</si>
  <si>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</si>
  <si>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</si>
  <si>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</si>
  <si>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</si>
  <si>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</si>
  <si>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</si>
  <si>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</si>
  <si>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</si>
  <si>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</si>
  <si>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</si>
  <si>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</si>
  <si>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</si>
  <si>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</si>
  <si>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</si>
  <si>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</si>
  <si>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</si>
  <si>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</si>
  <si>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</si>
  <si>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</si>
  <si>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</si>
  <si>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</si>
  <si>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</si>
  <si>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</si>
  <si>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</si>
  <si>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</si>
  <si>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</si>
  <si>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</si>
  <si>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</si>
  <si>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</si>
  <si>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</si>
  <si>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</si>
  <si>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</si>
  <si>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</si>
  <si>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</si>
  <si>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</si>
  <si>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</si>
  <si>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</si>
  <si>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</si>
  <si>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</si>
  <si>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</si>
  <si>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</si>
  <si>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</si>
  <si>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</si>
  <si>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</si>
  <si>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</si>
  <si>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</si>
  <si>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</si>
  <si>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</si>
  <si>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</si>
  <si>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</si>
  <si>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</si>
  <si>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</si>
  <si>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</si>
  <si>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</si>
  <si>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</si>
  <si>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</si>
  <si>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</si>
  <si>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</si>
  <si>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</si>
  <si>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</si>
  <si>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</si>
  <si>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</si>
  <si>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</si>
  <si>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</si>
  <si>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</si>
  <si>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</si>
  <si>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</si>
  <si>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</si>
  <si>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</si>
  <si>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</si>
  <si>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</si>
  <si>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</si>
  <si>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</si>
  <si>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</si>
  <si>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</si>
  <si>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</si>
  <si>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</si>
  <si>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</si>
  <si>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</si>
  <si>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</si>
  <si>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</si>
  <si>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</si>
  <si>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</si>
  <si>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</si>
  <si>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</si>
  <si>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</si>
  <si>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</si>
  <si>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</si>
  <si>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</si>
  <si>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</si>
  <si>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</si>
  <si>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</si>
  <si>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</si>
  <si>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</si>
  <si>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</si>
  <si>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</si>
  <si>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</si>
  <si>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</si>
  <si>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</si>
  <si>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</si>
  <si>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</si>
  <si>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</si>
  <si>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</si>
  <si>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</si>
  <si>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</si>
  <si>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</si>
  <si>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</si>
  <si>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</si>
  <si>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</si>
  <si>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</si>
  <si>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</si>
  <si>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</si>
  <si>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</si>
  <si>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</si>
  <si>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</si>
  <si>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</si>
  <si>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</si>
  <si>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</si>
  <si>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</si>
  <si>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</si>
  <si>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</si>
  <si>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</si>
  <si>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</si>
  <si>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</si>
  <si>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</si>
  <si>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</si>
  <si>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</si>
  <si>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</si>
  <si>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</si>
  <si>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</si>
  <si>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</si>
  <si>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</si>
  <si>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</si>
  <si>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</si>
  <si>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</si>
  <si>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</si>
  <si>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</si>
  <si>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</si>
  <si>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</si>
  <si>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</si>
  <si>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</si>
  <si>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</si>
  <si>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</si>
  <si>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</si>
  <si>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</si>
  <si>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</si>
  <si>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</si>
  <si>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</si>
  <si>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</si>
  <si>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</si>
  <si>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</si>
  <si>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</si>
  <si>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</si>
  <si>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</si>
  <si>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</si>
  <si>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</si>
  <si>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</si>
  <si>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</si>
  <si>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</si>
  <si>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</si>
  <si>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</si>
  <si>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</si>
  <si>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</si>
  <si>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</si>
  <si>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</si>
  <si>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</si>
  <si>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</si>
  <si>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</si>
  <si>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</si>
  <si>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</si>
  <si>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</si>
  <si>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</si>
  <si>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</si>
  <si>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</si>
  <si>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</si>
  <si>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</si>
  <si>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</si>
  <si>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</si>
  <si>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</si>
  <si>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</si>
  <si>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</si>
  <si>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</si>
  <si>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</si>
  <si>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</si>
  <si>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</si>
  <si>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</si>
  <si>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</si>
  <si>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</si>
  <si>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</si>
  <si>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</si>
  <si>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</si>
  <si>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</si>
  <si>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</si>
  <si>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</si>
  <si>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</si>
  <si>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</si>
  <si>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</si>
  <si>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</si>
  <si>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</si>
  <si>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</si>
  <si>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</si>
  <si>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</si>
  <si>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</si>
  <si>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</si>
  <si>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</si>
  <si>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</si>
  <si>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</si>
  <si>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</si>
  <si>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</si>
  <si>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</si>
  <si>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</si>
  <si>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</si>
  <si>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</si>
  <si>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</si>
  <si>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</si>
  <si>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</si>
  <si>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</si>
  <si>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</si>
  <si>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</si>
  <si>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</si>
  <si>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</si>
  <si>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</si>
  <si>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</si>
  <si>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</si>
  <si>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</si>
  <si>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</si>
  <si>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</si>
  <si>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</si>
  <si>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</si>
  <si>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</si>
  <si>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</si>
  <si>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</si>
  <si>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</si>
  <si>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</si>
  <si>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</si>
  <si>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</si>
  <si>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</si>
  <si>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</si>
  <si>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</si>
  <si>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</si>
  <si>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</si>
  <si>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</si>
  <si>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</si>
  <si>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</si>
  <si>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</si>
  <si>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</si>
  <si>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</si>
  <si>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</si>
  <si>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</si>
  <si>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</si>
  <si>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</si>
  <si>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</si>
  <si>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</si>
  <si>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</si>
  <si>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</si>
  <si>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</si>
  <si>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</si>
  <si>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</si>
  <si>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</si>
  <si>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</si>
  <si>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</si>
  <si>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</si>
  <si>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</si>
  <si>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</si>
  <si>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</si>
  <si>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</si>
  <si>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</si>
  <si>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</si>
  <si>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</si>
  <si>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</si>
  <si>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</si>
  <si>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</si>
  <si>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</si>
  <si>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</si>
  <si>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</si>
  <si>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</si>
  <si>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</si>
  <si>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</si>
  <si>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</si>
  <si>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</si>
  <si>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</si>
  <si>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</si>
  <si>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</si>
  <si>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</si>
  <si>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</si>
  <si>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</si>
  <si>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</si>
  <si>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</si>
  <si>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</si>
  <si>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</si>
  <si>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</si>
  <si>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</si>
  <si>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</si>
  <si>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</si>
  <si>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</si>
  <si>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</si>
  <si>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</si>
  <si>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</si>
  <si>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</si>
  <si>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</si>
  <si>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</si>
  <si>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</si>
  <si>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</si>
  <si>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</si>
  <si>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</si>
  <si>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</si>
  <si>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</si>
  <si>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</si>
  <si>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</si>
  <si>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</si>
  <si>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</si>
  <si>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</si>
  <si>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</si>
  <si>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</si>
  <si>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</si>
  <si>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</si>
  <si>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</si>
  <si>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</si>
  <si>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</si>
  <si>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</si>
  <si>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</si>
  <si>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</si>
  <si>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</si>
  <si>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</si>
  <si>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</si>
  <si>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</si>
  <si>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</si>
  <si>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</si>
  <si>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</si>
  <si>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</si>
  <si>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</si>
  <si>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</si>
  <si>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</si>
  <si>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</si>
  <si>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</si>
  <si>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</si>
  <si>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</si>
  <si>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</si>
  <si>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</si>
  <si>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</si>
  <si>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</si>
  <si>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</si>
  <si>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</si>
  <si>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</si>
  <si>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</si>
  <si>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</si>
  <si>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</si>
  <si>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</si>
  <si>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</si>
  <si>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</si>
  <si>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</si>
  <si>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</si>
  <si>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</si>
  <si>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</si>
  <si>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</si>
  <si>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</si>
  <si>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</si>
  <si>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</si>
  <si>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</si>
  <si>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</si>
  <si>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</si>
  <si>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</si>
  <si>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</si>
  <si>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</si>
  <si>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</si>
  <si>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</si>
  <si>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</si>
  <si>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</si>
  <si>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</si>
  <si>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</si>
  <si>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</si>
  <si>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</si>
  <si>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</si>
  <si>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</si>
  <si>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</si>
  <si>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</si>
  <si>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</si>
  <si>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</si>
  <si>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</si>
  <si>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</si>
  <si>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</si>
  <si>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</si>
  <si>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</si>
  <si>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</si>
  <si>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</si>
  <si>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</si>
  <si>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</si>
  <si>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</si>
  <si>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</si>
  <si>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</si>
  <si>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</si>
  <si>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</si>
  <si>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</si>
  <si>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</si>
  <si>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</si>
  <si>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</si>
  <si>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</si>
  <si>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</si>
  <si>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</si>
  <si>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</si>
  <si>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</si>
  <si>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</si>
  <si>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</si>
  <si>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</si>
  <si>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</si>
  <si>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</si>
  <si>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</si>
  <si>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</si>
  <si>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</si>
  <si>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</si>
  <si>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</si>
  <si>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</si>
  <si>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</si>
  <si>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</si>
  <si>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</si>
  <si>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</si>
  <si>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</si>
  <si>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</si>
  <si>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</si>
  <si>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</si>
  <si>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</si>
  <si>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</si>
  <si>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</si>
  <si>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</si>
  <si>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</si>
  <si>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</si>
  <si>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</si>
  <si>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</si>
  <si>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</si>
  <si>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</si>
  <si>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</si>
  <si>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</si>
  <si>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</si>
  <si>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</si>
  <si>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</si>
  <si>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</si>
  <si>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</si>
  <si>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</si>
  <si>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</si>
  <si>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</si>
  <si>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</si>
  <si>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</si>
  <si>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</si>
  <si>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</si>
  <si>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</si>
  <si>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</si>
  <si>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</si>
  <si>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</si>
  <si>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</si>
  <si>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</si>
  <si>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</si>
  <si>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</si>
  <si>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</si>
  <si>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</si>
  <si>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</si>
  <si>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</si>
  <si>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</si>
  <si>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</si>
  <si>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</si>
  <si>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</si>
  <si>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</si>
  <si>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</si>
  <si>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</si>
  <si>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</si>
  <si>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</si>
  <si>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</si>
  <si>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</si>
  <si>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</si>
  <si>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</si>
  <si>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</si>
  <si>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</si>
  <si>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</si>
  <si>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</si>
  <si>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</si>
  <si>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</si>
  <si>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</si>
  <si>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</si>
  <si>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</si>
  <si>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</si>
  <si>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</si>
  <si>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</si>
  <si>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</si>
  <si>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</si>
  <si>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</si>
  <si>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</si>
  <si>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</si>
  <si>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</si>
  <si>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</si>
  <si>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</si>
  <si>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</si>
  <si>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</si>
  <si>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</si>
  <si>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</si>
  <si>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</si>
  <si>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</si>
  <si>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</si>
  <si>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</si>
  <si>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</si>
  <si>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</si>
  <si>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</si>
  <si>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</si>
  <si>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</si>
  <si>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</si>
  <si>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</si>
  <si>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</si>
  <si>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</si>
  <si>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</si>
  <si>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</si>
  <si>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</si>
  <si>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</si>
  <si>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</si>
  <si>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</si>
  <si>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</si>
  <si>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</si>
  <si>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</si>
  <si>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</si>
  <si>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</si>
  <si>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</si>
  <si>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</si>
  <si>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</si>
  <si>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</si>
  <si>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</si>
  <si>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</si>
  <si>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</si>
  <si>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</si>
  <si>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</si>
  <si>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</si>
  <si>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</si>
  <si>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</si>
  <si>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</si>
  <si>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</si>
  <si>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</si>
  <si>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</si>
  <si>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</si>
  <si>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</si>
  <si>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</si>
  <si>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</si>
  <si>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</si>
  <si>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</si>
  <si>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</si>
  <si>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</si>
  <si>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</si>
  <si>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</si>
  <si>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</si>
  <si>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</si>
  <si>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</si>
  <si>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</si>
  <si>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</si>
  <si>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</si>
  <si>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</si>
  <si>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</si>
  <si>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</si>
  <si>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</si>
  <si>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</si>
  <si>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</si>
  <si>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</si>
  <si>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</si>
  <si>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</si>
  <si>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</si>
  <si>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</si>
  <si>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</si>
  <si>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</si>
  <si>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</si>
  <si>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</si>
  <si>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</si>
  <si>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</si>
  <si>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</si>
  <si>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</si>
  <si>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</si>
  <si>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</si>
  <si>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</si>
  <si>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</si>
  <si>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</si>
  <si>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</si>
  <si>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</si>
  <si>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</si>
  <si>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</si>
  <si>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</si>
  <si>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</si>
  <si>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</si>
  <si>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</si>
  <si>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</si>
  <si>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</si>
  <si>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</si>
  <si>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</si>
  <si>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</si>
  <si>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</si>
  <si>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</si>
  <si>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</si>
  <si>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</si>
  <si>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</si>
  <si>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</si>
  <si>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</si>
  <si>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</si>
  <si>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</si>
  <si>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</si>
  <si>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</si>
  <si>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</si>
  <si>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</si>
  <si>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</si>
  <si>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</si>
  <si>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</si>
  <si>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</si>
  <si>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</si>
  <si>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</si>
  <si>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</si>
  <si>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</si>
  <si>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</si>
  <si>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</si>
  <si>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</si>
  <si>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</si>
  <si>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</si>
  <si>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</si>
  <si>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</si>
  <si>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</si>
  <si>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</si>
  <si>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</si>
  <si>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</si>
  <si>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</si>
  <si>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</si>
  <si>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</si>
  <si>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</si>
  <si>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</si>
  <si>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</si>
  <si>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</si>
  <si>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</si>
  <si>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</si>
  <si>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</si>
  <si>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</si>
  <si>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</si>
  <si>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</si>
  <si>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</si>
  <si>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</si>
  <si>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</si>
  <si>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</si>
  <si>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</si>
  <si>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</si>
  <si>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</si>
  <si>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</si>
  <si>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</si>
  <si>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</si>
  <si>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</si>
  <si>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</si>
  <si>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</si>
  <si>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</si>
  <si>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</si>
  <si>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</si>
  <si>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</si>
  <si>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</si>
  <si>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</si>
  <si>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</si>
  <si>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</si>
  <si>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</si>
  <si>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</si>
  <si>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</si>
  <si>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</si>
  <si>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</si>
  <si>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</si>
  <si>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</si>
  <si>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</si>
  <si>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</si>
  <si>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</si>
  <si>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</si>
  <si>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</si>
  <si>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</si>
  <si>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</si>
  <si>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</si>
  <si>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</si>
  <si>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</si>
  <si>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</si>
  <si>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</si>
  <si>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</si>
  <si>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</si>
  <si>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</si>
  <si>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</si>
  <si>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</si>
  <si>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</si>
  <si>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</si>
  <si>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</si>
  <si>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</si>
  <si>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</si>
  <si>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</si>
  <si>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</si>
  <si>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</si>
  <si>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</si>
  <si>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</si>
  <si>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</si>
  <si>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</si>
  <si>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</si>
  <si>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</si>
  <si>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</si>
  <si>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</si>
  <si>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</si>
  <si>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</si>
  <si>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</si>
  <si>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</si>
  <si>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</si>
  <si>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</si>
  <si>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</si>
  <si>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</si>
  <si>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</si>
  <si>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</si>
  <si>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</si>
  <si>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</si>
  <si>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</si>
  <si>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</si>
  <si>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</si>
  <si>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</si>
  <si>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</si>
  <si>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</si>
  <si>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</si>
  <si>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</si>
  <si>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</si>
  <si>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</si>
  <si>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</si>
  <si>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</si>
  <si>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</si>
  <si>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</si>
  <si>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</si>
  <si>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</si>
  <si>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</si>
  <si>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</si>
  <si>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</si>
  <si>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</si>
  <si>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</si>
  <si>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</si>
  <si>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</si>
  <si>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</si>
  <si>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</si>
  <si>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</si>
  <si>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</si>
  <si>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</si>
  <si>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</si>
  <si>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</si>
  <si>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</si>
  <si>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</si>
  <si>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</si>
  <si>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</si>
  <si>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</si>
  <si>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</si>
  <si>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</si>
  <si>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</si>
  <si>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</si>
  <si>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</si>
  <si>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</si>
  <si>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</si>
  <si>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</si>
  <si>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</si>
  <si>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</si>
  <si>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</si>
  <si>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</si>
  <si>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</si>
  <si>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</si>
  <si>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</si>
  <si>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</si>
  <si>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</si>
  <si>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</si>
  <si>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</si>
  <si>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</si>
  <si>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</si>
  <si>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</si>
  <si>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</si>
  <si>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</si>
  <si>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</si>
  <si>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</si>
  <si>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</si>
  <si>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</si>
  <si>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</si>
  <si>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</si>
  <si>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</si>
  <si>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</si>
  <si>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</si>
  <si>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</si>
  <si>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</si>
  <si>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</si>
  <si>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</si>
  <si>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</si>
  <si>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</si>
  <si>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</si>
  <si>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</si>
  <si>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</si>
  <si>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</si>
  <si>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</si>
  <si>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</si>
  <si>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</si>
  <si>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</si>
  <si>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</si>
  <si>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</si>
  <si>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</si>
  <si>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</si>
  <si>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</si>
  <si>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</si>
  <si>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</si>
  <si>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</si>
  <si>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</si>
  <si>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</si>
  <si>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</si>
  <si>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</si>
  <si>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</si>
  <si>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</si>
  <si>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</si>
  <si>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</si>
  <si>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</si>
  <si>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</si>
  <si>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</si>
  <si>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</si>
  <si>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</si>
  <si>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</si>
  <si>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</si>
  <si>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</si>
  <si>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</si>
  <si>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</si>
  <si>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</si>
  <si>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</si>
  <si>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</si>
  <si>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</si>
  <si>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</si>
  <si>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</si>
  <si>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</si>
  <si>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</si>
  <si>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</si>
  <si>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</si>
  <si>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</si>
  <si>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</si>
  <si>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</si>
  <si>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</si>
  <si>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</si>
  <si>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</si>
  <si>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</si>
  <si>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</si>
  <si>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</si>
  <si>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</si>
  <si>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</si>
  <si>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</si>
  <si>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</si>
  <si>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</si>
  <si>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</si>
  <si>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</si>
  <si>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</si>
  <si>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</si>
  <si>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</si>
  <si>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</si>
  <si>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</si>
  <si>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</si>
  <si>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</si>
  <si>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</si>
  <si>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</si>
  <si>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</si>
  <si>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</si>
  <si>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</si>
  <si>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</si>
  <si>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</si>
  <si>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</si>
  <si>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</si>
  <si>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</si>
  <si>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</si>
  <si>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</si>
  <si>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</si>
  <si>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</si>
  <si>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</si>
  <si>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</si>
  <si>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</si>
  <si>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</si>
  <si>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</si>
  <si>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</si>
  <si>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</si>
  <si>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</si>
  <si>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</si>
  <si>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</si>
  <si>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</si>
  <si>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</si>
  <si>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</si>
  <si>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</si>
  <si>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</si>
  <si>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</si>
  <si>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</si>
  <si>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</si>
  <si>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</si>
  <si>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</si>
  <si>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</si>
  <si>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</si>
  <si>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</si>
  <si>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</si>
  <si>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</si>
  <si>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</si>
  <si>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</si>
  <si>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</si>
  <si>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</si>
  <si>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</si>
  <si>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</si>
  <si>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</si>
  <si>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</si>
  <si>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</si>
  <si>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</si>
  <si>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</si>
  <si>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</si>
  <si>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</si>
  <si>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</si>
  <si>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</si>
  <si>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</si>
  <si>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</si>
  <si>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</si>
  <si>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</si>
  <si>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</si>
  <si>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</si>
  <si>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</si>
  <si>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</si>
  <si>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</si>
  <si>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</si>
  <si>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</si>
  <si>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</si>
  <si>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</si>
  <si>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</si>
  <si>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</si>
  <si>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</si>
  <si>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</si>
  <si>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</si>
  <si>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</si>
  <si>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</si>
  <si>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</si>
  <si>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</si>
  <si>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</si>
  <si>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</si>
  <si>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</si>
  <si>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</si>
  <si>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</si>
  <si>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</si>
  <si>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</si>
  <si>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</si>
  <si>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</si>
  <si>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</si>
  <si>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</si>
  <si>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</si>
  <si>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</si>
  <si>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</si>
  <si>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</si>
  <si>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</si>
  <si>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</si>
  <si>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</si>
  <si>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</si>
  <si>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</si>
  <si>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</si>
  <si>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</si>
  <si>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</si>
  <si>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</si>
  <si>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</si>
  <si>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</si>
  <si>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</si>
  <si>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</si>
  <si>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</si>
  <si>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</si>
  <si>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</si>
  <si>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</si>
  <si>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</si>
  <si>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</si>
  <si>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</si>
  <si>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</si>
  <si>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</si>
  <si>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</si>
  <si>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</si>
  <si>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</si>
  <si>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</si>
  <si>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</si>
  <si>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</si>
  <si>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</si>
  <si>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</si>
  <si>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</si>
  <si>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</si>
  <si>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</si>
  <si>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</si>
  <si>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</si>
  <si>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</si>
  <si>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</si>
  <si>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</si>
  <si>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</si>
  <si>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</si>
  <si>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</si>
  <si>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</si>
  <si>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</si>
  <si>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</si>
  <si>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</si>
  <si>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</si>
  <si>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</si>
  <si>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</si>
  <si>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</si>
  <si>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</si>
  <si>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</si>
  <si>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</si>
  <si>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</si>
  <si>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</si>
  <si>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</si>
  <si>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</si>
  <si>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</si>
  <si>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</si>
  <si>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</si>
  <si>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</si>
  <si>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</si>
  <si>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</si>
  <si>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</si>
  <si>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</si>
  <si>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</si>
  <si>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</si>
  <si>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</si>
  <si>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</si>
  <si>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</si>
  <si>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</si>
  <si>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</si>
  <si>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</si>
  <si>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</si>
  <si>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</si>
  <si>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</si>
  <si>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</si>
  <si>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</si>
  <si>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</si>
  <si>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</si>
  <si>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</si>
  <si>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</si>
  <si>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</si>
  <si>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</si>
  <si>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</si>
  <si>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</si>
  <si>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</si>
  <si>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</si>
  <si>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</si>
  <si>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</si>
  <si>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</si>
  <si>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</si>
  <si>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</si>
  <si>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</si>
  <si>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</si>
  <si>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</si>
  <si>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</si>
  <si>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</si>
  <si>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</si>
  <si>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</si>
  <si>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</si>
  <si>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</si>
  <si>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</si>
  <si>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</si>
  <si>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</si>
  <si>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</si>
  <si>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</si>
  <si>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</si>
  <si>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</si>
  <si>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</si>
  <si>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</si>
  <si>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</si>
  <si>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</si>
  <si>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</si>
  <si>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</si>
  <si>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</si>
  <si>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</si>
  <si>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</si>
  <si>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</si>
  <si>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</si>
  <si>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</si>
  <si>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</si>
  <si>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</si>
  <si>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</si>
  <si>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</si>
  <si>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</si>
  <si>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</si>
  <si>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</si>
  <si>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</si>
  <si>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</si>
  <si>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</si>
  <si>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</si>
  <si>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</si>
  <si>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</si>
  <si>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</si>
  <si>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</si>
  <si>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</si>
  <si>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</si>
  <si>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</si>
  <si>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</si>
  <si>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</si>
  <si>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</si>
  <si>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</si>
  <si>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</si>
  <si>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</si>
  <si>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</si>
  <si>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</si>
  <si>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</si>
  <si>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</si>
  <si>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</si>
  <si>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</si>
  <si>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</si>
  <si>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</si>
  <si>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</si>
  <si>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</si>
  <si>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</si>
  <si>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</si>
  <si>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</si>
  <si>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</si>
  <si>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</si>
  <si>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</si>
  <si>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</si>
  <si>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</si>
  <si>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</si>
  <si>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</si>
  <si>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</si>
  <si>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</si>
  <si>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</si>
  <si>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</si>
  <si>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</si>
  <si>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</si>
  <si>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</si>
  <si>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</si>
  <si>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</si>
  <si>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</si>
  <si>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</si>
  <si>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</si>
  <si>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</si>
  <si>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</si>
  <si>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</si>
  <si>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</si>
  <si>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</si>
  <si>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</si>
  <si>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</si>
  <si>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</si>
  <si>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</si>
  <si>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</si>
  <si>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</si>
  <si>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</si>
  <si>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</si>
  <si>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</si>
  <si>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</si>
  <si>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</si>
  <si>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</si>
  <si>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</si>
  <si>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</si>
  <si>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</si>
  <si>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</si>
  <si>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</si>
  <si>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</si>
  <si>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</si>
  <si>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</si>
  <si>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</si>
  <si>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</si>
  <si>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</si>
  <si>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</si>
  <si>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</si>
  <si>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</si>
  <si>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</si>
  <si>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</si>
  <si>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</si>
  <si>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</si>
  <si>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</si>
  <si>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</si>
  <si>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</si>
  <si>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</si>
  <si>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</si>
  <si>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</si>
  <si>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</si>
  <si>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</si>
  <si>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</si>
  <si>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</si>
  <si>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</si>
  <si>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</si>
  <si>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</si>
  <si>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</si>
  <si>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</si>
  <si>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</si>
  <si>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</si>
  <si>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</si>
  <si>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</si>
  <si>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</si>
  <si>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</si>
  <si>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</si>
  <si>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</si>
  <si>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</si>
  <si>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</si>
  <si>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</si>
  <si>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</si>
  <si>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</si>
  <si>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</si>
  <si>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</si>
  <si>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</si>
  <si>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</si>
  <si>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</si>
  <si>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</si>
  <si>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</si>
  <si>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</si>
  <si>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</si>
  <si>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</si>
  <si>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</si>
  <si>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</si>
  <si>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</si>
  <si>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</si>
  <si>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</si>
  <si>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</si>
  <si>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</si>
  <si>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</si>
  <si>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</si>
  <si>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</si>
  <si>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</si>
  <si>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</si>
  <si>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</si>
  <si>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</si>
  <si>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</si>
  <si>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</si>
  <si>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</si>
  <si>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</si>
  <si>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</si>
  <si>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</si>
  <si>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</si>
  <si>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</si>
  <si>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</si>
  <si>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</si>
  <si>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</si>
  <si>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</si>
  <si>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</si>
  <si>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</si>
  <si>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</si>
  <si>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</si>
  <si>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</si>
  <si>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</si>
  <si>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</si>
  <si>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</si>
  <si>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</si>
  <si>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</si>
  <si>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</si>
  <si>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</si>
  <si>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</si>
  <si>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</si>
  <si>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</si>
  <si>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</si>
  <si>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</si>
  <si>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</si>
  <si>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</si>
  <si>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</si>
  <si>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</si>
  <si>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</si>
  <si>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</si>
  <si>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</si>
  <si>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</si>
  <si>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</si>
  <si>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</si>
  <si>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</si>
  <si>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</si>
  <si>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</si>
  <si>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</si>
  <si>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</si>
  <si>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</si>
  <si>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</si>
  <si>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</si>
  <si>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</si>
  <si>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</si>
  <si>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</si>
  <si>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</si>
  <si>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</si>
  <si>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</si>
  <si>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</si>
  <si>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</si>
  <si>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</si>
  <si>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</si>
  <si>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</si>
  <si>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</si>
  <si>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</si>
  <si>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</si>
  <si>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</si>
  <si>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</si>
  <si>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</si>
  <si>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</si>
  <si>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</si>
  <si>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</si>
  <si>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</si>
  <si>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</si>
  <si>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</si>
  <si>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</si>
  <si>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</si>
  <si>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</si>
  <si>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</si>
  <si>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</si>
  <si>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</si>
  <si>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</si>
  <si>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</si>
  <si>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</si>
  <si>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</si>
  <si>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</si>
  <si>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</si>
  <si>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</si>
  <si>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</si>
  <si>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</si>
  <si>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</si>
  <si>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</si>
  <si>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</si>
  <si>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</si>
  <si>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</si>
  <si>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</si>
  <si>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</si>
  <si>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</si>
  <si>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</si>
  <si>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</si>
  <si>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</si>
  <si>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</si>
  <si>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</si>
  <si>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</si>
  <si>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</si>
  <si>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</si>
  <si>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</si>
  <si>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</si>
  <si>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</si>
  <si>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</si>
  <si>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</si>
  <si>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</si>
  <si>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</si>
  <si>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</si>
  <si>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</si>
  <si>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</si>
  <si>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</si>
  <si>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</si>
  <si>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</si>
  <si>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</si>
  <si>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</si>
  <si>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</si>
  <si>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</si>
  <si>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</si>
  <si>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</si>
  <si>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</si>
  <si>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</si>
  <si>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</si>
  <si>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</si>
  <si>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</si>
  <si>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</si>
  <si>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</si>
  <si>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</si>
  <si>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</si>
  <si>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</si>
  <si>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</si>
  <si>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</si>
  <si>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</si>
  <si>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</si>
  <si>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</si>
  <si>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</si>
  <si>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</si>
  <si>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</si>
  <si>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</si>
  <si>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</si>
  <si>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</si>
  <si>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</si>
  <si>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</si>
  <si>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</si>
  <si>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</si>
  <si>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</si>
  <si>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</si>
  <si>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</si>
  <si>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</si>
  <si>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</si>
  <si>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</si>
  <si>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</si>
  <si>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</si>
  <si>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</si>
  <si>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</si>
  <si>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</si>
  <si>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</si>
  <si>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</si>
  <si>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</si>
  <si>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</si>
  <si>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</si>
  <si>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</si>
  <si>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</si>
  <si>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</si>
  <si>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</si>
  <si>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</si>
  <si>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</si>
  <si>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</si>
  <si>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</si>
  <si>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</si>
  <si>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</si>
  <si>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</si>
  <si>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</si>
  <si>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</si>
  <si>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</si>
  <si>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</si>
  <si>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</si>
  <si>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</si>
  <si>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</si>
  <si>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</si>
  <si>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</si>
  <si>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</si>
  <si>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</si>
  <si>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</si>
  <si>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</si>
  <si>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</si>
  <si>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</si>
  <si>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</si>
  <si>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</si>
  <si>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</si>
  <si>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</si>
  <si>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</si>
  <si>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</si>
  <si>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</si>
  <si>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</si>
  <si>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</si>
  <si>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</si>
  <si>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</si>
  <si>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</si>
  <si>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</si>
  <si>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</si>
  <si>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</si>
  <si>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</si>
  <si>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</si>
  <si>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</si>
  <si>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</si>
  <si>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</si>
  <si>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</si>
  <si>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</si>
  <si>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</si>
  <si>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</si>
  <si>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</si>
  <si>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</si>
  <si>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</si>
  <si>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</si>
  <si>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</si>
  <si>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</si>
  <si>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</si>
  <si>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</si>
  <si>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</si>
  <si>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</si>
  <si>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</si>
  <si>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</si>
  <si>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</si>
  <si>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</si>
  <si>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</si>
  <si>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</si>
  <si>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</si>
  <si>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</si>
  <si>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</si>
  <si>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</si>
  <si>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</si>
  <si>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</si>
  <si>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</si>
  <si>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</si>
  <si>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</si>
  <si>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</si>
  <si>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</si>
  <si>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</si>
  <si>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</si>
  <si>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</si>
  <si>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</si>
  <si>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</si>
  <si>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</si>
  <si>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</si>
  <si>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</si>
  <si>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</si>
  <si>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</si>
  <si>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</si>
  <si>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</si>
  <si>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</si>
  <si>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</si>
  <si>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</si>
  <si>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</si>
  <si>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</si>
  <si>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</si>
  <si>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</si>
  <si>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</si>
  <si>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</si>
  <si>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</si>
  <si>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</si>
  <si>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</si>
  <si>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</si>
  <si>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</si>
  <si>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</si>
  <si>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</si>
  <si>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</si>
  <si>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</si>
  <si>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</si>
  <si>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</si>
  <si>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</si>
  <si>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</si>
  <si>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</si>
  <si>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</si>
  <si>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</si>
  <si>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</si>
  <si>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</si>
  <si>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</si>
  <si>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</si>
  <si>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</si>
  <si>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</si>
  <si>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</si>
  <si>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</si>
  <si>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</si>
  <si>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</si>
  <si>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</si>
  <si>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</si>
  <si>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</si>
  <si>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</si>
  <si>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</si>
  <si>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</si>
  <si>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</si>
  <si>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</si>
  <si>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</si>
  <si>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</si>
  <si>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</si>
  <si>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</si>
  <si>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</si>
  <si>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</si>
  <si>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</si>
  <si>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</si>
  <si>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</si>
  <si>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</si>
  <si>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</si>
  <si>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</si>
  <si>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</si>
  <si>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</si>
  <si>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</si>
  <si>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</si>
  <si>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</si>
  <si>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</si>
  <si>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</si>
  <si>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</si>
  <si>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</si>
  <si>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</si>
  <si>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</si>
  <si>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</si>
  <si>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</si>
  <si>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</si>
  <si>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</si>
  <si>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</si>
  <si>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</si>
  <si>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</si>
  <si>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</si>
  <si>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</si>
  <si>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</si>
  <si>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</si>
  <si>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</si>
  <si>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</si>
  <si>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</si>
  <si>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</si>
  <si>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</si>
  <si>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</si>
  <si>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</si>
  <si>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</si>
  <si>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</si>
  <si>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</si>
  <si>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</si>
  <si>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</si>
  <si>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</si>
  <si>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</si>
  <si>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</si>
  <si>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</si>
  <si>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</si>
  <si>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</si>
  <si>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</si>
  <si>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</si>
  <si>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</si>
  <si>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</si>
  <si>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</si>
  <si>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</si>
  <si>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</si>
  <si>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</si>
  <si>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</si>
  <si>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</si>
  <si>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</si>
  <si>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</si>
  <si>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</si>
  <si>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</si>
  <si>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</si>
  <si>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</si>
  <si>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</si>
  <si>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</si>
  <si>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</si>
  <si>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</si>
  <si>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</si>
  <si>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</si>
  <si>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</si>
  <si>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</si>
  <si>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</si>
  <si>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</si>
  <si>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</si>
  <si>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</si>
  <si>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</si>
  <si>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</si>
  <si>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</si>
  <si>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</si>
  <si>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</si>
  <si>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</si>
  <si>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</si>
  <si>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</si>
  <si>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</si>
  <si>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</si>
  <si>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</si>
  <si>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</si>
  <si>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</si>
  <si>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</si>
  <si>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</si>
  <si>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</si>
  <si>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</si>
  <si>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</si>
  <si>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</si>
  <si>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</si>
  <si>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</si>
  <si>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</si>
  <si>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</si>
  <si>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</si>
  <si>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</si>
  <si>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</si>
  <si>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</si>
  <si>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</si>
  <si>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</si>
  <si>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</si>
  <si>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</si>
  <si>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</si>
  <si>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</si>
  <si>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</si>
  <si>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</si>
  <si>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</si>
  <si>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</si>
  <si>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</si>
  <si>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</si>
  <si>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</si>
  <si>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</si>
  <si>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</si>
  <si>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</si>
  <si>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</si>
  <si>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</si>
  <si>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</si>
  <si>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</si>
  <si>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</si>
  <si>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</si>
  <si>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</si>
  <si>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</si>
  <si>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</si>
  <si>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</si>
  <si>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</si>
  <si>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</si>
  <si>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</si>
  <si>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</si>
  <si>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</si>
  <si>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</si>
  <si>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</si>
  <si>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</si>
  <si>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</si>
  <si>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</si>
  <si>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</si>
  <si>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</si>
  <si>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</si>
  <si>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</si>
  <si>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</si>
  <si>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</si>
  <si>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</si>
  <si>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</si>
  <si>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</si>
  <si>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</si>
  <si>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</si>
  <si>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</si>
  <si>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</si>
  <si>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</si>
  <si>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</si>
  <si>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</si>
  <si>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</si>
  <si>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</si>
  <si>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</si>
  <si>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</si>
  <si>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</si>
  <si>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</si>
  <si>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</si>
  <si>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</si>
  <si>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</si>
  <si>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</si>
  <si>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</si>
  <si>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</si>
  <si>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</si>
  <si>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</si>
  <si>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</si>
  <si>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</si>
  <si>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</si>
  <si>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</si>
  <si>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</si>
  <si>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</si>
  <si>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</si>
  <si>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</si>
  <si>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</si>
  <si>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</si>
  <si>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</si>
  <si>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</si>
  <si>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</si>
  <si>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</si>
  <si>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</si>
  <si>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</si>
  <si>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</si>
  <si>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</si>
  <si>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</si>
  <si>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</si>
  <si>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</si>
  <si>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</si>
  <si>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</si>
  <si>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</si>
  <si>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</si>
  <si>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</si>
  <si>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</si>
  <si>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</si>
  <si>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</si>
  <si>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</si>
  <si>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</si>
  <si>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</si>
  <si>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</si>
  <si>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</si>
  <si>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</si>
  <si>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</si>
  <si>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</si>
  <si>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</si>
  <si>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</si>
  <si>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</si>
  <si>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</si>
  <si>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</si>
  <si>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</si>
  <si>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</si>
  <si>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</si>
  <si>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</si>
  <si>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</si>
  <si>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</si>
  <si>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</si>
  <si>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</si>
  <si>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</si>
  <si>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</si>
  <si>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</si>
  <si>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</si>
  <si>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</si>
  <si>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</si>
  <si>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</si>
  <si>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</si>
  <si>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</si>
  <si>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</si>
  <si>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</si>
  <si>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</si>
  <si>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</si>
  <si>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</si>
  <si>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</si>
  <si>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</si>
  <si>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</si>
  <si>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</si>
  <si>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</si>
  <si>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</si>
  <si>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</si>
  <si>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</si>
  <si>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</si>
  <si>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</si>
  <si>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</si>
  <si>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</si>
  <si>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</si>
  <si>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</si>
  <si>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</si>
  <si>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</si>
  <si>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</si>
  <si>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</si>
  <si>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</si>
  <si>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</si>
  <si>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</si>
  <si>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</si>
  <si>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</si>
  <si>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</si>
  <si>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</si>
  <si>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</si>
  <si>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</si>
  <si>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</si>
  <si>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</si>
  <si>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</si>
  <si>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</si>
  <si>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</si>
  <si>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</si>
  <si>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</si>
  <si>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</si>
  <si>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</si>
  <si>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</si>
  <si>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</si>
  <si>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</si>
  <si>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</si>
  <si>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</si>
  <si>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</si>
  <si>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</si>
  <si>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</si>
  <si>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</si>
  <si>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</si>
  <si>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</si>
  <si>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</si>
  <si>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</si>
  <si>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</si>
  <si>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</si>
  <si>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</si>
  <si>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</si>
  <si>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</si>
  <si>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</si>
  <si>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</si>
  <si>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</si>
  <si>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</si>
  <si>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</si>
  <si>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</si>
  <si>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</si>
  <si>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</si>
  <si>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</si>
  <si>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</si>
  <si>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</si>
  <si>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</si>
  <si>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</si>
  <si>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</si>
  <si>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</si>
  <si>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</si>
  <si>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</si>
  <si>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</si>
  <si>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</si>
  <si>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</si>
  <si>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</si>
  <si>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</si>
  <si>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</si>
  <si>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</si>
  <si>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</si>
  <si>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</si>
  <si>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</si>
  <si>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</si>
  <si>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</si>
  <si>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</si>
  <si>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</si>
  <si>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</si>
  <si>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</si>
  <si>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</si>
  <si>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</si>
  <si>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</si>
  <si>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</si>
  <si>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</si>
  <si>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</si>
  <si>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</si>
  <si>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</si>
  <si>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</si>
  <si>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</si>
  <si>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</si>
  <si>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</si>
  <si>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</si>
  <si>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</si>
  <si>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</si>
  <si>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</si>
  <si>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</si>
  <si>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</si>
  <si>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</si>
  <si>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</si>
  <si>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</si>
  <si>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</si>
  <si>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</si>
  <si>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</si>
  <si>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</si>
  <si>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</si>
  <si>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</si>
  <si>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</si>
  <si>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</si>
  <si>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</si>
  <si>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</si>
  <si>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</si>
  <si>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</si>
  <si>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</si>
  <si>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</si>
  <si>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</si>
  <si>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</si>
  <si>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</si>
  <si>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</si>
  <si>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</si>
  <si>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</si>
  <si>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</si>
  <si>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</si>
  <si>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</si>
  <si>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</si>
  <si>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</si>
  <si>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</si>
  <si>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</si>
  <si>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</si>
  <si>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</si>
  <si>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</si>
  <si>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</si>
  <si>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</si>
  <si>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</si>
  <si>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</si>
  <si>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</si>
  <si>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</si>
  <si>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</si>
  <si>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</si>
  <si>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</si>
  <si>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</si>
  <si>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</si>
  <si>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</si>
  <si>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</si>
  <si>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</si>
  <si>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</si>
  <si>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</si>
  <si>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</si>
  <si>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</si>
  <si>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</si>
  <si>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</si>
  <si>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</si>
  <si>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</si>
  <si>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</si>
  <si>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</si>
  <si>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</si>
  <si>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</si>
  <si>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</si>
  <si>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</si>
  <si>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</si>
  <si>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</si>
  <si>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</si>
  <si>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</si>
  <si>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</si>
  <si>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</si>
  <si>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</si>
  <si>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</si>
  <si>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</si>
  <si>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</si>
  <si>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</si>
  <si>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</si>
  <si>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</si>
  <si>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</si>
  <si>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</si>
  <si>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</si>
  <si>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</si>
  <si>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</si>
  <si>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</si>
  <si>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</si>
  <si>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</si>
  <si>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</si>
  <si>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</si>
  <si>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</si>
  <si>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</si>
  <si>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</si>
  <si>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</si>
  <si>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</si>
  <si>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</si>
  <si>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</si>
  <si>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</si>
  <si>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</si>
  <si>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</si>
  <si>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</si>
  <si>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</si>
  <si>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</si>
  <si>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</si>
  <si>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</si>
  <si>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</si>
  <si>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</si>
  <si>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</si>
  <si>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</si>
  <si>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</si>
  <si>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</si>
  <si>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</si>
  <si>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</si>
  <si>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</si>
  <si>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</si>
  <si>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</si>
  <si>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</si>
  <si>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</si>
  <si>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</si>
  <si>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</si>
  <si>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</si>
  <si>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</si>
  <si>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</si>
  <si>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</si>
  <si>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</si>
  <si>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</si>
  <si>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</si>
  <si>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</si>
  <si>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</si>
  <si>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</si>
  <si>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</si>
  <si>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</si>
  <si>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</si>
  <si>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</si>
  <si>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</si>
  <si>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</si>
  <si>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</si>
  <si>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</si>
  <si>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</si>
  <si>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</si>
  <si>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</si>
  <si>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</si>
  <si>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</si>
  <si>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</si>
  <si>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</si>
  <si>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</si>
  <si>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</si>
  <si>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</si>
  <si>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</si>
  <si>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</si>
  <si>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</si>
  <si>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</si>
  <si>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</si>
  <si>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</si>
  <si>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</si>
  <si>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</si>
  <si>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</si>
  <si>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</si>
  <si>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</si>
  <si>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</si>
  <si>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</si>
  <si>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</si>
  <si>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</si>
  <si>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</si>
  <si>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</si>
  <si>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</si>
  <si>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</si>
  <si>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</si>
  <si>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</si>
  <si>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</si>
  <si>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</si>
  <si>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</si>
  <si>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</si>
  <si>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</si>
  <si>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</si>
  <si>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</si>
  <si>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</si>
  <si>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</si>
  <si>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</si>
  <si>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</si>
  <si>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</si>
  <si>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</si>
  <si>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</si>
  <si>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</si>
  <si>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</si>
  <si>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</si>
  <si>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</si>
  <si>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</si>
  <si>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</si>
  <si>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</si>
  <si>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</si>
  <si>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</si>
  <si>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</si>
  <si>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</si>
  <si>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</si>
  <si>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</si>
  <si>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</si>
  <si>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</si>
  <si>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</si>
  <si>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</si>
  <si>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</si>
  <si>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</si>
  <si>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</si>
  <si>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</si>
  <si>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</si>
  <si>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</si>
  <si>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</si>
  <si>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</si>
  <si>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</si>
  <si>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</si>
  <si>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</si>
  <si>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</si>
  <si>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</si>
  <si>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</si>
  <si>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</si>
  <si>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</si>
  <si>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</si>
  <si>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</si>
  <si>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</si>
  <si>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</si>
  <si>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</si>
  <si>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</si>
  <si>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</si>
  <si>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</si>
  <si>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</si>
  <si>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</si>
  <si>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</si>
  <si>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</si>
  <si>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</si>
  <si>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</si>
  <si>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</si>
  <si>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</si>
  <si>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</si>
  <si>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</si>
  <si>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</si>
  <si>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</si>
  <si>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</si>
  <si>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</si>
  <si>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</si>
  <si>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</si>
  <si>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</si>
  <si>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</si>
  <si>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</si>
  <si>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</si>
  <si>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</si>
  <si>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</si>
  <si>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</si>
  <si>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</si>
  <si>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</si>
  <si>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</si>
  <si>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</si>
  <si>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</si>
  <si>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</si>
  <si>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</si>
  <si>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</si>
  <si>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</si>
  <si>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</si>
  <si>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</si>
  <si>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</si>
  <si>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</si>
  <si>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</si>
  <si>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</si>
  <si>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</si>
  <si>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</si>
  <si>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</si>
  <si>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</si>
  <si>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</si>
  <si>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</si>
  <si>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</si>
  <si>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</si>
  <si>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</si>
  <si>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</si>
  <si>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</si>
  <si>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</si>
  <si>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</si>
  <si>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</si>
  <si>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</si>
  <si>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</si>
  <si>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</si>
  <si>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</si>
  <si>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</si>
  <si>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</si>
  <si>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</si>
  <si>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</si>
  <si>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</si>
  <si>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</si>
  <si>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</si>
  <si>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</si>
  <si>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</si>
  <si>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</si>
  <si>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</si>
  <si>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</si>
  <si>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</si>
  <si>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</si>
  <si>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</si>
  <si>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</si>
  <si>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</si>
  <si>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</si>
  <si>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</si>
  <si>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</si>
  <si>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</si>
  <si>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</si>
  <si>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</si>
  <si>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</si>
  <si>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</si>
  <si>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</si>
  <si>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</si>
  <si>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</si>
  <si>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</si>
  <si>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</si>
  <si>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</si>
  <si>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</si>
  <si>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</si>
  <si>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</si>
  <si>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</si>
  <si>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</si>
  <si>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</si>
  <si>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</si>
  <si>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</si>
  <si>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</si>
  <si>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</si>
  <si>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</si>
  <si>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</si>
  <si>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</si>
  <si>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</si>
  <si>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</si>
  <si>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</si>
  <si>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</si>
  <si>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</si>
  <si>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</si>
  <si>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</si>
  <si>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</si>
  <si>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</si>
  <si>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</si>
  <si>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</si>
  <si>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</si>
  <si>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</si>
  <si>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</si>
  <si>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</si>
  <si>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</si>
  <si>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</si>
  <si>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</si>
  <si>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</si>
  <si>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</si>
  <si>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</si>
  <si>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</si>
  <si>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</si>
  <si>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</si>
  <si>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</si>
  <si>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</si>
  <si>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</si>
  <si>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</si>
  <si>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</si>
  <si>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</si>
  <si>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</si>
  <si>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</si>
  <si>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</si>
  <si>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</si>
  <si>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</si>
  <si>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</si>
  <si>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</si>
  <si>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</si>
  <si>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</si>
  <si>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</si>
  <si>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</si>
  <si>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</si>
  <si>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</si>
  <si>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</si>
  <si>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</si>
  <si>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</si>
  <si>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</si>
  <si>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</si>
  <si>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</si>
  <si>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</si>
  <si>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</si>
  <si>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</si>
  <si>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</si>
  <si>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</si>
  <si>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</si>
  <si>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</si>
  <si>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</si>
  <si>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</si>
  <si>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</si>
  <si>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</si>
  <si>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</si>
  <si>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</si>
  <si>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</si>
  <si>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</si>
  <si>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</si>
  <si>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</si>
  <si>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</si>
  <si>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</si>
  <si>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</si>
  <si>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</si>
  <si>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</si>
  <si>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</si>
  <si>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</si>
  <si>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</si>
  <si>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</si>
  <si>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</si>
  <si>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</si>
  <si>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</si>
  <si>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</si>
  <si>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</si>
  <si>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</si>
  <si>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</si>
  <si>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</si>
  <si>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</si>
  <si>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</si>
  <si>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</si>
  <si>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</si>
  <si>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</si>
  <si>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</si>
  <si>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</si>
  <si>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</si>
  <si>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</si>
  <si>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</si>
  <si>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</si>
  <si>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</si>
  <si>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</si>
  <si>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</si>
  <si>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</si>
  <si>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</si>
  <si>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</si>
  <si>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</si>
  <si>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</si>
  <si>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</si>
  <si>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</si>
  <si>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</si>
  <si>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</si>
  <si>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</si>
  <si>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</si>
  <si>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</si>
  <si>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</si>
  <si>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</si>
  <si>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</si>
  <si>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</si>
  <si>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</si>
  <si>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</si>
  <si>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</si>
  <si>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</si>
  <si>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</si>
  <si>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</si>
  <si>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</si>
  <si>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</si>
  <si>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</si>
  <si>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</si>
  <si>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</si>
  <si>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</si>
  <si>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</si>
  <si>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</si>
  <si>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</si>
  <si>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</si>
  <si>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</si>
  <si>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</si>
  <si>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</si>
  <si>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</si>
  <si>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</si>
  <si>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</si>
  <si>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</si>
  <si>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</si>
  <si>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</si>
  <si>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</si>
  <si>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</si>
  <si>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</si>
  <si>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</si>
  <si>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</si>
  <si>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</si>
  <si>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</si>
  <si>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</si>
  <si>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</si>
  <si>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</si>
  <si>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</si>
  <si>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</si>
  <si>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</si>
  <si>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</si>
  <si>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</si>
  <si>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</si>
  <si>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</si>
  <si>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</si>
  <si>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</si>
  <si>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</si>
  <si>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</si>
  <si>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</si>
  <si>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</si>
  <si>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</si>
  <si>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</si>
  <si>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</si>
  <si>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</si>
  <si>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</si>
  <si>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</si>
  <si>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</si>
  <si>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</si>
  <si>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</si>
  <si>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</si>
  <si>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</si>
  <si>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</si>
  <si>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</si>
  <si>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</si>
  <si>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</si>
  <si>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</si>
  <si>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</si>
  <si>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</si>
  <si>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</si>
  <si>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</si>
  <si>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</si>
  <si>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</si>
  <si>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</si>
  <si>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</si>
  <si>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</si>
  <si>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</si>
  <si>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</si>
  <si>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</si>
  <si>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</si>
  <si>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</si>
  <si>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</si>
  <si>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</si>
  <si>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</si>
  <si>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</si>
  <si>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</si>
  <si>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</si>
  <si>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</si>
  <si>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</si>
  <si>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</si>
  <si>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</si>
  <si>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</si>
  <si>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</si>
  <si>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</si>
  <si>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</si>
  <si>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</si>
  <si>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</si>
  <si>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</si>
  <si>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</si>
  <si>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</si>
  <si>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</si>
  <si>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</si>
  <si>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</si>
  <si>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</si>
  <si>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</si>
  <si>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</si>
  <si>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</si>
  <si>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</si>
  <si>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</si>
  <si>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</si>
  <si>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</si>
  <si>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</si>
  <si>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</si>
  <si>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</si>
  <si>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</si>
  <si>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</si>
  <si>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</si>
  <si>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</si>
  <si>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</si>
  <si>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</si>
  <si>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</si>
  <si>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</si>
  <si>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</si>
  <si>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</si>
  <si>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</si>
  <si>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</si>
  <si>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</si>
  <si>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</si>
  <si>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</si>
  <si>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</si>
  <si>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</si>
  <si>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</si>
  <si>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</si>
  <si>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</si>
  <si>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</si>
  <si>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</si>
  <si>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</si>
  <si>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</si>
  <si>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</si>
  <si>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</si>
  <si>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</si>
  <si>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</si>
  <si>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</si>
  <si>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</si>
  <si>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</si>
  <si>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</si>
  <si>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</si>
  <si>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</si>
  <si>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</si>
  <si>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</si>
  <si>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</si>
  <si>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</si>
  <si>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</si>
  <si>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</si>
  <si>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</si>
  <si>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</si>
  <si>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</si>
  <si>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</si>
  <si>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</si>
  <si>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</si>
  <si>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</si>
  <si>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</si>
  <si>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</si>
  <si>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</si>
  <si>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</si>
  <si>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</si>
  <si>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</si>
  <si>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</si>
  <si>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</si>
  <si>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</si>
  <si>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</si>
  <si>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</si>
  <si>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</si>
  <si>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</si>
  <si>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</si>
  <si>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</si>
  <si>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</si>
  <si>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</si>
  <si>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</si>
  <si>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</si>
  <si>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</si>
  <si>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</si>
  <si>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</si>
  <si>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</si>
  <si>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</si>
  <si>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</si>
  <si>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</si>
  <si>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</si>
  <si>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</si>
  <si>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</si>
  <si>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</si>
  <si>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</si>
  <si>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</si>
  <si>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</si>
  <si>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</si>
  <si>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</si>
  <si>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</si>
  <si>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</si>
  <si>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</si>
  <si>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</si>
  <si>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</si>
  <si>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</si>
  <si>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</si>
  <si>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</si>
  <si>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</si>
  <si>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</si>
  <si>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</si>
  <si>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</si>
  <si>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</si>
  <si>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</si>
  <si>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</si>
  <si>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</si>
  <si>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</si>
  <si>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</si>
  <si>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</si>
  <si>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</si>
  <si>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</si>
  <si>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</si>
  <si>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</si>
  <si>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</si>
  <si>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</si>
  <si>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</si>
  <si>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</si>
  <si>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</si>
  <si>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</si>
  <si>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</si>
  <si>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</si>
  <si>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</si>
  <si>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</si>
  <si>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</si>
  <si>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</si>
  <si>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</si>
  <si>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</si>
  <si>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</si>
  <si>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</si>
  <si>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</si>
  <si>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</si>
  <si>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</si>
  <si>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</si>
  <si>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</si>
  <si>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</si>
  <si>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</si>
  <si>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</si>
  <si>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</si>
  <si>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</si>
  <si>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</si>
  <si>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</si>
  <si>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</si>
  <si>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</si>
  <si>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</si>
  <si>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</si>
  <si>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</si>
  <si>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</si>
  <si>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</si>
  <si>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</si>
  <si>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</si>
  <si>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</si>
  <si>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</si>
  <si>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</si>
  <si>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</si>
  <si>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</si>
  <si>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</si>
  <si>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</si>
  <si>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</si>
  <si>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</si>
  <si>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</si>
  <si>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</si>
  <si>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</si>
  <si>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</si>
  <si>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</si>
  <si>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</si>
  <si>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</si>
  <si>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</si>
  <si>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</si>
  <si>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</si>
  <si>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</si>
  <si>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</si>
  <si>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</si>
  <si>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</si>
  <si>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</si>
  <si>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</si>
  <si>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</si>
  <si>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</si>
  <si>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</si>
  <si>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</si>
  <si>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</si>
  <si>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</si>
  <si>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</si>
  <si>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</si>
  <si>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</si>
  <si>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</si>
  <si>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</si>
  <si>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</si>
  <si>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</si>
  <si>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</si>
  <si>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</si>
  <si>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</si>
  <si>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</si>
  <si>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</si>
  <si>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</si>
  <si>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</si>
  <si>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</si>
  <si>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</si>
  <si>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</si>
  <si>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</si>
  <si>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</si>
  <si>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</si>
  <si>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</si>
  <si>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</si>
  <si>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</si>
  <si>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</si>
  <si>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</si>
  <si>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</si>
  <si>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</si>
  <si>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</si>
  <si>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</si>
  <si>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</si>
  <si>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</si>
  <si>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</si>
  <si>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</si>
  <si>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</si>
  <si>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</si>
  <si>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</si>
  <si>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</si>
  <si>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</si>
  <si>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</si>
  <si>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</si>
  <si>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</si>
  <si>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</si>
  <si>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</si>
  <si>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</si>
  <si>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</si>
  <si>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</si>
  <si>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</si>
  <si>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</si>
  <si>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</si>
  <si>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</si>
  <si>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</si>
  <si>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</si>
  <si>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</si>
  <si>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</si>
  <si>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</si>
  <si>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</si>
  <si>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</si>
  <si>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</si>
  <si>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</si>
  <si>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</si>
  <si>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</si>
  <si>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</si>
  <si>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</si>
  <si>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</si>
  <si>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</si>
  <si>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</si>
  <si>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</si>
  <si>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</si>
  <si>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</si>
  <si>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</si>
  <si>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</si>
  <si>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</si>
  <si>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</si>
  <si>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</si>
  <si>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</si>
  <si>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</si>
  <si>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</si>
  <si>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</si>
  <si>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</si>
  <si>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</si>
  <si>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</si>
  <si>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</si>
  <si>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</si>
  <si>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</si>
  <si>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</si>
  <si>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</si>
  <si>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</si>
  <si>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</si>
  <si>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</si>
  <si>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</si>
  <si>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</si>
  <si>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</si>
  <si>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</si>
  <si>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</si>
  <si>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</si>
  <si>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</si>
  <si>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</si>
  <si>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</si>
  <si>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</si>
  <si>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</si>
  <si>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</si>
  <si>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</si>
  <si>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</si>
  <si>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</si>
  <si>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</si>
  <si>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</si>
  <si>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</si>
  <si>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</si>
  <si>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</si>
  <si>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</si>
  <si>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</si>
  <si>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</si>
  <si>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</si>
  <si>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</si>
  <si>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</si>
  <si>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</si>
  <si>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</si>
  <si>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</si>
  <si>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</si>
  <si>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</si>
  <si>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</si>
  <si>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</si>
  <si>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</si>
  <si>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</si>
  <si>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</si>
  <si>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</si>
  <si>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</si>
  <si>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</si>
  <si>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</si>
  <si>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</si>
  <si>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</si>
  <si>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</si>
  <si>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</si>
  <si>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</si>
  <si>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</si>
  <si>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</si>
  <si>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</si>
  <si>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</si>
  <si>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</si>
  <si>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</si>
  <si>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</si>
  <si>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</si>
  <si>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</si>
  <si>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</si>
  <si>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</si>
  <si>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</si>
  <si>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</si>
  <si>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</si>
  <si>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</si>
  <si>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</si>
  <si>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</si>
  <si>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</si>
  <si>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</si>
  <si>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</si>
  <si>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</si>
  <si>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</si>
  <si>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</si>
  <si>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</si>
  <si>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</si>
  <si>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</si>
  <si>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</si>
  <si>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</si>
  <si>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</si>
  <si>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</si>
  <si>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</si>
  <si>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</si>
  <si>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</si>
  <si>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</si>
  <si>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</si>
  <si>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</si>
  <si>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</si>
  <si>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</si>
  <si>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</si>
  <si>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</si>
  <si>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</si>
  <si>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</si>
  <si>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</si>
  <si>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</si>
  <si>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</si>
  <si>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</si>
  <si>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</si>
  <si>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</si>
  <si>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</si>
  <si>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</si>
  <si>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</si>
  <si>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</si>
  <si>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</si>
  <si>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</si>
  <si>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</si>
  <si>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</si>
  <si>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</si>
  <si>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</si>
  <si>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</si>
  <si>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</si>
  <si>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</si>
  <si>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</si>
  <si>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</si>
  <si>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</si>
  <si>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</si>
  <si>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</si>
  <si>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</si>
  <si>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</si>
  <si>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</si>
  <si>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</si>
  <si>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</si>
  <si>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</si>
  <si>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</si>
  <si>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</si>
  <si>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</si>
  <si>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</si>
  <si>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</si>
  <si>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</si>
  <si>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</si>
  <si>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</si>
  <si>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</si>
  <si>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</si>
  <si>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</si>
  <si>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</si>
  <si>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</si>
  <si>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</si>
  <si>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</si>
  <si>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</si>
  <si>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</si>
  <si>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</si>
  <si>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</si>
  <si>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</si>
  <si>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</si>
  <si>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</si>
  <si>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</si>
  <si>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</si>
  <si>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</si>
  <si>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</si>
  <si>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</si>
  <si>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</si>
  <si>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</si>
  <si>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</si>
  <si>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</si>
  <si>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</si>
  <si>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</si>
  <si>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</si>
  <si>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</si>
  <si>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</si>
  <si>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</si>
  <si>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</si>
  <si>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</si>
  <si>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</si>
  <si>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</si>
  <si>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</si>
  <si>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</si>
  <si>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</si>
  <si>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</si>
  <si>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</si>
  <si>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</si>
  <si>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</si>
  <si>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</si>
  <si>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</si>
  <si>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</si>
  <si>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</si>
  <si>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</si>
  <si>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</si>
  <si>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</si>
  <si>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</si>
  <si>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</si>
  <si>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</si>
  <si>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</si>
  <si>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</si>
  <si>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</si>
  <si>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</si>
  <si>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</si>
  <si>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</si>
  <si>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</si>
  <si>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</si>
  <si>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</si>
  <si>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</si>
  <si>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</si>
  <si>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</si>
  <si>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</si>
  <si>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</si>
  <si>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</si>
  <si>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</si>
  <si>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</si>
  <si>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</si>
  <si>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</si>
  <si>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</si>
  <si>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</si>
  <si>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</si>
  <si>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</si>
  <si>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</si>
  <si>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</si>
  <si>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</si>
  <si>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</si>
  <si>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</si>
  <si>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</si>
  <si>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</si>
  <si>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</si>
  <si>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</si>
  <si>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</si>
  <si>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</si>
  <si>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</si>
  <si>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</si>
  <si>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</si>
  <si>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</si>
  <si>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</si>
  <si>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</si>
  <si>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</si>
  <si>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</si>
  <si>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</si>
  <si>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</si>
  <si>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</si>
  <si>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</si>
  <si>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</si>
  <si>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</si>
  <si>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</si>
  <si>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</si>
  <si>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</si>
  <si>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</si>
  <si>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</si>
  <si>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</si>
  <si>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</si>
  <si>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</si>
  <si>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</si>
  <si>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</si>
  <si>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</si>
  <si>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</si>
  <si>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</si>
  <si>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</si>
  <si>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</si>
  <si>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</si>
  <si>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</si>
  <si>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</si>
  <si>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</si>
  <si>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</si>
  <si>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</si>
  <si>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</si>
  <si>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</si>
  <si>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</si>
  <si>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</si>
  <si>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</si>
  <si>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</si>
  <si>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</si>
  <si>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</si>
  <si>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</si>
  <si>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</si>
  <si>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</si>
  <si>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</si>
  <si>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</si>
  <si>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</si>
  <si>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</si>
  <si>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</si>
  <si>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</si>
  <si>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</si>
  <si>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</si>
  <si>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</si>
  <si>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</si>
  <si>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</si>
  <si>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</si>
  <si>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</si>
  <si>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</si>
  <si>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</si>
  <si>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</si>
  <si>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</si>
  <si>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</si>
  <si>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</si>
  <si>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</si>
  <si>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</si>
  <si>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</si>
  <si>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</si>
  <si>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</si>
  <si>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</si>
  <si>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</si>
  <si>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</si>
  <si>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</si>
  <si>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</si>
  <si>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</si>
  <si>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</si>
  <si>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</si>
  <si>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</si>
  <si>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</si>
  <si>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</si>
  <si>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</si>
  <si>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</si>
  <si>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</si>
  <si>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</si>
  <si>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</si>
  <si>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</si>
  <si>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</si>
  <si>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</si>
  <si>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</si>
  <si>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</si>
  <si>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</si>
  <si>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</si>
  <si>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</si>
  <si>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</si>
  <si>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</si>
  <si>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</si>
  <si>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</si>
  <si>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</si>
  <si>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</si>
  <si>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</si>
  <si>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</si>
  <si>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</si>
  <si>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</si>
  <si>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</si>
  <si>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</si>
  <si>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</si>
  <si>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</si>
  <si>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</si>
  <si>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</si>
  <si>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</si>
  <si>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</si>
  <si>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</si>
  <si>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</si>
  <si>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</si>
  <si>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</si>
  <si>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</si>
  <si>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</si>
  <si>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</si>
  <si>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</si>
  <si>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</si>
  <si>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</si>
  <si>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</si>
  <si>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</si>
  <si>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</si>
  <si>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</si>
  <si>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</si>
  <si>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</si>
  <si>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</si>
  <si>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</si>
  <si>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</si>
  <si>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</si>
  <si>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</si>
  <si>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</si>
  <si>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</si>
  <si>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</si>
  <si>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</si>
  <si>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</si>
  <si>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</si>
  <si>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</si>
  <si>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</si>
  <si>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</si>
  <si>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</si>
  <si>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</si>
  <si>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</si>
  <si>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</si>
  <si>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</si>
  <si>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</si>
  <si>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</si>
  <si>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</si>
  <si>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</si>
  <si>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</si>
  <si>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</si>
  <si>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</si>
  <si>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</si>
  <si>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</si>
  <si>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</si>
  <si>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</si>
  <si>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</si>
  <si>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</si>
  <si>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</si>
  <si>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</si>
  <si>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</si>
  <si>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</si>
  <si>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</si>
  <si>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</si>
  <si>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</si>
  <si>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</si>
  <si>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</si>
  <si>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</si>
  <si>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</si>
  <si>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</si>
  <si>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</si>
  <si>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</si>
  <si>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</si>
  <si>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</si>
  <si>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</si>
  <si>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</si>
  <si>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</si>
  <si>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</si>
  <si>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</si>
  <si>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</si>
  <si>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</si>
  <si>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</si>
  <si>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</si>
  <si>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</si>
  <si>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</si>
  <si>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</si>
  <si>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</si>
  <si>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</si>
  <si>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</si>
  <si>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</si>
  <si>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</si>
  <si>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</si>
  <si>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</si>
  <si>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</si>
  <si>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</si>
  <si>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</si>
  <si>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</si>
  <si>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</si>
  <si>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</si>
  <si>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</si>
  <si>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</si>
  <si>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</si>
  <si>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</si>
  <si>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</si>
  <si>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</si>
  <si>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</si>
  <si>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</si>
  <si>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</si>
  <si>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</si>
  <si>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</si>
  <si>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</si>
  <si>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</si>
  <si>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</si>
  <si>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</si>
  <si>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</si>
  <si>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</si>
  <si>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</si>
  <si>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</si>
  <si>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</si>
  <si>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</si>
  <si>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</si>
  <si>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</si>
  <si>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</si>
  <si>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</si>
  <si>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</si>
  <si>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</si>
  <si>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</si>
  <si>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</si>
  <si>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</si>
  <si>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</si>
  <si>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</si>
  <si>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</si>
  <si>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</si>
  <si>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</si>
  <si>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</si>
  <si>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</si>
  <si>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</si>
  <si>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</si>
  <si>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</si>
  <si>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</si>
  <si>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</si>
  <si>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</si>
  <si>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</si>
  <si>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</si>
  <si>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</si>
  <si>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</si>
  <si>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</si>
  <si>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</si>
  <si>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</si>
  <si>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</si>
  <si>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</si>
  <si>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</si>
  <si>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</si>
  <si>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</si>
  <si>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</si>
  <si>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</si>
  <si>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</si>
  <si>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</si>
  <si>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</si>
  <si>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</si>
  <si>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</si>
  <si>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</si>
  <si>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</si>
  <si>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</si>
  <si>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</si>
  <si>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</si>
  <si>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</si>
  <si>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</si>
  <si>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</si>
  <si>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</si>
  <si>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</si>
  <si>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</si>
  <si>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</si>
  <si>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</si>
  <si>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</si>
  <si>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</si>
  <si>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</si>
  <si>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</si>
  <si>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</si>
  <si>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</si>
  <si>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</si>
  <si>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</si>
  <si>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</si>
  <si>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</si>
  <si>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</si>
  <si>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</si>
  <si>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</si>
  <si>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</si>
  <si>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</si>
  <si>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</si>
  <si>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</si>
  <si>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</si>
  <si>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</si>
  <si>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</si>
  <si>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</si>
  <si>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</si>
  <si>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</si>
  <si>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</si>
  <si>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</si>
  <si>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</si>
  <si>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</si>
  <si>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</si>
  <si>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</si>
  <si>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</si>
  <si>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</si>
  <si>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</si>
  <si>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</si>
  <si>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</si>
  <si>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</si>
  <si>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</si>
  <si>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</si>
  <si>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</si>
  <si>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</si>
  <si>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</si>
  <si>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</si>
  <si>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</si>
  <si>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</si>
  <si>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</si>
  <si>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</si>
  <si>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</si>
  <si>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</si>
  <si>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</si>
  <si>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</si>
  <si>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</si>
  <si>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</si>
  <si>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</si>
  <si>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</si>
  <si>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</si>
  <si>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</si>
  <si>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</si>
  <si>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</si>
  <si>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</si>
  <si>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</si>
  <si>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</si>
  <si>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</si>
  <si>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</si>
  <si>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</si>
  <si>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</si>
  <si>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</si>
  <si>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</si>
  <si>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</si>
  <si>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</si>
  <si>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</si>
  <si>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</si>
  <si>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</si>
  <si>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</si>
  <si>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</si>
  <si>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</si>
  <si>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</si>
  <si>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</si>
  <si>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</si>
  <si>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</si>
  <si>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</si>
  <si>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</si>
  <si>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</si>
  <si>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</si>
  <si>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</si>
  <si>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</si>
  <si>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</si>
  <si>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</si>
  <si>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</si>
  <si>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</si>
  <si>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</si>
  <si>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</si>
  <si>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</si>
  <si>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</si>
  <si>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</si>
  <si>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</si>
  <si>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</si>
  <si>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</si>
  <si>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</si>
  <si>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</si>
  <si>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</si>
  <si>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</si>
  <si>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</si>
  <si>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</si>
  <si>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</si>
  <si>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</si>
  <si>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</si>
  <si>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</si>
  <si>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</si>
  <si>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</si>
  <si>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</si>
  <si>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</si>
  <si>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</si>
  <si>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</si>
  <si>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</si>
  <si>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</si>
  <si>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</si>
  <si>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</si>
  <si>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</si>
  <si>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</si>
  <si>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</si>
  <si>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</si>
  <si>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</si>
  <si>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</si>
  <si>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</si>
  <si>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</si>
  <si>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</si>
  <si>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</si>
  <si>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</si>
  <si>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</si>
  <si>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</si>
  <si>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</si>
  <si>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</si>
  <si>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</si>
  <si>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</si>
  <si>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</si>
  <si>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</si>
  <si>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</si>
  <si>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</si>
  <si>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</si>
  <si>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</si>
  <si>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</si>
  <si>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</si>
  <si>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</si>
  <si>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</si>
  <si>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</si>
  <si>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</si>
  <si>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</si>
  <si>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</si>
  <si>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</si>
  <si>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</si>
  <si>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</si>
  <si>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</si>
  <si>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</si>
  <si>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</si>
  <si>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</si>
  <si>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</si>
  <si>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</si>
  <si>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</si>
  <si>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</si>
  <si>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</si>
  <si>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</si>
  <si>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</si>
  <si>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</si>
  <si>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</si>
  <si>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</si>
  <si>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</si>
  <si>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</si>
  <si>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</si>
  <si>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</si>
  <si>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</si>
  <si>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</si>
  <si>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</si>
  <si>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</si>
  <si>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</si>
  <si>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</si>
  <si>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</si>
  <si>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</si>
  <si>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</si>
  <si>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</si>
  <si>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</si>
  <si>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</si>
  <si>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</si>
  <si>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</si>
  <si>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</si>
  <si>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</si>
  <si>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</si>
  <si>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</si>
  <si>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</si>
  <si>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</si>
  <si>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</si>
  <si>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</si>
  <si>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</si>
  <si>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</si>
  <si>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</si>
  <si>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</si>
  <si>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</si>
  <si>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</si>
  <si>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</si>
  <si>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</si>
  <si>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</si>
  <si>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</si>
  <si>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</si>
  <si>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</si>
  <si>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</si>
  <si>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</si>
  <si>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</si>
  <si>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</si>
  <si>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</si>
  <si>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</si>
  <si>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</si>
  <si>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</si>
  <si>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</si>
  <si>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</si>
  <si>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</si>
  <si>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</si>
  <si>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</si>
  <si>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</si>
  <si>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</si>
  <si>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</si>
  <si>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</si>
  <si>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</si>
  <si>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</si>
  <si>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</si>
  <si>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</si>
  <si>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</si>
  <si>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</si>
  <si>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</si>
  <si>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</si>
  <si>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</si>
  <si>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</si>
  <si>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</si>
  <si>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</si>
  <si>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</si>
  <si>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</si>
  <si>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</si>
  <si>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</si>
  <si>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</si>
  <si>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</si>
  <si>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</si>
  <si>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</si>
  <si>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</si>
  <si>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</si>
  <si>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</si>
  <si>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</si>
  <si>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</si>
  <si>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</si>
  <si>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</si>
  <si>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</si>
  <si>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</si>
  <si>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</si>
  <si>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</si>
  <si>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</si>
  <si>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</si>
  <si>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</si>
  <si>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</si>
  <si>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</si>
  <si>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</si>
  <si>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</si>
  <si>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</si>
  <si>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</si>
  <si>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</si>
  <si>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</si>
  <si>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</si>
  <si>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</si>
  <si>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</si>
  <si>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</si>
  <si>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</si>
  <si>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</si>
  <si>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</si>
  <si>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</si>
  <si>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</si>
  <si>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</si>
  <si>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</si>
  <si>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</si>
  <si>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</si>
  <si>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</si>
  <si>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</si>
  <si>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</si>
  <si>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</si>
  <si>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</si>
  <si>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</si>
  <si>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</si>
  <si>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</si>
  <si>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</si>
  <si>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</si>
  <si>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</si>
  <si>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</si>
  <si>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</si>
  <si>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</si>
  <si>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</si>
  <si>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</si>
  <si>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</si>
  <si>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</si>
  <si>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</si>
  <si>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</si>
  <si>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</si>
  <si>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</si>
  <si>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</si>
  <si>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</si>
  <si>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</si>
  <si>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</si>
  <si>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</si>
  <si>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</si>
  <si>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</si>
  <si>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</si>
  <si>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</si>
  <si>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</si>
  <si>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</si>
  <si>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</si>
  <si>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</si>
  <si>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</si>
  <si>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</si>
  <si>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</si>
  <si>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</si>
  <si>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</si>
  <si>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</si>
  <si>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</si>
  <si>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</si>
  <si>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</si>
  <si>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</si>
  <si>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</si>
  <si>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</si>
  <si>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</si>
  <si>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</si>
  <si>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</si>
  <si>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</si>
  <si>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</si>
  <si>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</si>
  <si>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</si>
  <si>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</si>
  <si>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</si>
  <si>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</si>
  <si>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</si>
  <si>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</si>
  <si>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</si>
  <si>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</si>
  <si>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</si>
  <si>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</si>
  <si>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</si>
  <si>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</si>
  <si>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</si>
  <si>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</si>
  <si>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</si>
  <si>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</si>
  <si>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</si>
  <si>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</si>
  <si>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</si>
  <si>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</si>
  <si>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</si>
  <si>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</si>
  <si>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</si>
  <si>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</si>
  <si>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</si>
  <si>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</si>
  <si>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</si>
  <si>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</si>
  <si>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</si>
  <si>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</si>
  <si>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</si>
  <si>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</si>
  <si>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</si>
  <si>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</si>
  <si>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</si>
  <si>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</si>
  <si>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</si>
  <si>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</si>
  <si>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</si>
  <si>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</si>
  <si>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</si>
  <si>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</si>
  <si>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</si>
  <si>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</si>
  <si>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</si>
  <si>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</si>
  <si>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</si>
  <si>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</si>
  <si>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</si>
  <si>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</si>
  <si>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</si>
  <si>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</si>
  <si>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</si>
  <si>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</si>
  <si>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</si>
  <si>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</si>
  <si>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</si>
  <si>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</si>
  <si>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</si>
  <si>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</si>
  <si>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</si>
  <si>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</si>
  <si>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</si>
  <si>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</si>
  <si>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</si>
  <si>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</si>
  <si>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</si>
  <si>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</si>
  <si>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</si>
  <si>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</si>
  <si>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</si>
  <si>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</si>
  <si>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</si>
  <si>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</si>
  <si>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</si>
  <si>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</si>
  <si>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</si>
  <si>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</si>
  <si>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</si>
  <si>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</si>
  <si>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</si>
  <si>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</si>
  <si>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</si>
  <si>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</si>
  <si>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</si>
  <si>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</si>
  <si>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</si>
  <si>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</si>
  <si>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</si>
  <si>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</si>
  <si>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</si>
  <si>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</si>
  <si>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</si>
  <si>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</si>
  <si>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</si>
  <si>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</si>
  <si>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</si>
  <si>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</si>
  <si>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</si>
  <si>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</si>
  <si>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</si>
  <si>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</si>
  <si>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</si>
  <si>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</si>
  <si>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</si>
  <si>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</si>
  <si>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</si>
  <si>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</si>
  <si>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</si>
  <si>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</si>
  <si>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</si>
  <si>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</si>
  <si>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</si>
  <si>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</si>
  <si>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</si>
  <si>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</si>
  <si>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</si>
  <si>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</si>
  <si>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</si>
  <si>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</si>
  <si>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</si>
  <si>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</si>
  <si>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</si>
  <si>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</si>
  <si>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</si>
  <si>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</si>
  <si>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</si>
  <si>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</si>
  <si>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</si>
  <si>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</si>
  <si>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</si>
  <si>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</si>
  <si>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</si>
  <si>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</si>
  <si>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</si>
  <si>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</si>
  <si>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</si>
  <si>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</si>
  <si>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</si>
  <si>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</si>
  <si>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</si>
  <si>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</si>
  <si>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</si>
  <si>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</si>
  <si>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</si>
  <si>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</si>
  <si>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</si>
  <si>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</si>
  <si>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</si>
  <si>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</si>
  <si>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</si>
  <si>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</si>
  <si>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</si>
  <si>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</si>
  <si>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</si>
  <si>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</si>
  <si>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</si>
  <si>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</si>
  <si>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</si>
  <si>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</si>
  <si>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</si>
  <si>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</si>
  <si>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</si>
  <si>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</si>
  <si>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</si>
  <si>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</si>
  <si>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</si>
  <si>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</si>
  <si>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</si>
  <si>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</si>
  <si>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</si>
  <si>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</si>
  <si>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</si>
  <si>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</si>
  <si>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</si>
  <si>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</si>
  <si>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</si>
  <si>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</si>
  <si>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</si>
  <si>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</si>
  <si>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</si>
  <si>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</si>
  <si>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</si>
  <si>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</si>
  <si>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</si>
  <si>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</si>
  <si>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</si>
  <si>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</si>
  <si>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</si>
  <si>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</si>
  <si>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</si>
  <si>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</si>
  <si>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</si>
  <si>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</si>
  <si>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</si>
  <si>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</si>
  <si>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</si>
  <si>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</si>
  <si>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</si>
  <si>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</si>
  <si>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</si>
  <si>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</si>
  <si>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</si>
  <si>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</si>
  <si>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</si>
  <si>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</si>
  <si>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</si>
  <si>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</si>
  <si>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</si>
  <si>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</si>
  <si>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</si>
  <si>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</si>
  <si>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</si>
  <si>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</si>
  <si>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</si>
  <si>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</si>
  <si>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</si>
  <si>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</si>
  <si>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</si>
  <si>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</si>
  <si>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</si>
  <si>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</si>
  <si>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</si>
  <si>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</si>
  <si>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</si>
  <si>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</si>
  <si>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</si>
  <si>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</si>
  <si>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</si>
  <si>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</si>
  <si>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</si>
  <si>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</si>
  <si>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</si>
  <si>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</si>
  <si>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</si>
  <si>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</si>
  <si>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</si>
  <si>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</si>
  <si>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</si>
  <si>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</si>
  <si>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</si>
  <si>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</si>
  <si>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</si>
  <si>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</si>
  <si>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</si>
  <si>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</si>
  <si>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</si>
  <si>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</si>
  <si>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</si>
  <si>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</si>
  <si>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</si>
  <si>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</si>
  <si>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</si>
  <si>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</si>
  <si>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</si>
  <si>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</si>
  <si>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</si>
  <si>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</si>
  <si>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</si>
  <si>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</si>
  <si>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</si>
  <si>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</si>
  <si>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</si>
  <si>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</si>
  <si>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</si>
  <si>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</si>
  <si>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</si>
  <si>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</si>
  <si>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</si>
  <si>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</si>
  <si>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</si>
  <si>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</si>
  <si>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</si>
  <si>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</si>
  <si>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</si>
  <si>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</si>
  <si>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</si>
  <si>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</si>
  <si>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</si>
  <si>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</si>
  <si>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</si>
  <si>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</si>
  <si>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</si>
  <si>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</si>
  <si>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</si>
  <si>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</si>
  <si>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</si>
  <si>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</si>
  <si>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</si>
  <si>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</si>
  <si>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</si>
  <si>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</si>
  <si>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</si>
  <si>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</si>
  <si>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</si>
  <si>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</si>
  <si>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</si>
  <si>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</si>
  <si>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</si>
  <si>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</si>
  <si>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</si>
  <si>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</si>
  <si>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</si>
  <si>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</si>
  <si>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</si>
  <si>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</si>
  <si>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</si>
  <si>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</si>
  <si>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</si>
  <si>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</si>
  <si>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</si>
  <si>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</si>
  <si>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</si>
  <si>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</si>
  <si>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</si>
  <si>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</si>
  <si>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</si>
  <si>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</si>
  <si>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</si>
  <si>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</si>
  <si>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</si>
  <si>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</si>
  <si>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</si>
  <si>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</si>
  <si>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</si>
  <si>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</si>
  <si>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</si>
  <si>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</si>
  <si>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</si>
  <si>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</si>
  <si>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</si>
  <si>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</si>
  <si>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</si>
  <si>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</si>
  <si>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</si>
  <si>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</si>
  <si>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</si>
  <si>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</si>
  <si>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</si>
  <si>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</si>
  <si>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</si>
  <si>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</si>
  <si>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</si>
  <si>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</si>
  <si>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</si>
  <si>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</si>
  <si>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</si>
  <si>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</si>
  <si>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</si>
  <si>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</si>
  <si>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</si>
  <si>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</si>
  <si>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</si>
  <si>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</si>
  <si>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</si>
  <si>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</si>
  <si>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</si>
  <si>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</si>
  <si>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</si>
  <si>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</si>
  <si>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</si>
  <si>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</si>
  <si>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</si>
  <si>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</si>
  <si>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</si>
  <si>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</si>
  <si>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</si>
  <si>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</si>
  <si>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</si>
  <si>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</si>
  <si>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</si>
  <si>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</si>
  <si>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</si>
  <si>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</si>
  <si>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</si>
  <si>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</si>
  <si>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</si>
  <si>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</si>
  <si>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</si>
  <si>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</si>
  <si>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</si>
  <si>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</si>
  <si>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</si>
  <si>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</si>
  <si>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</si>
  <si>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</si>
  <si>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</si>
  <si>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</si>
  <si>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</si>
  <si>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</si>
  <si>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</si>
  <si>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</si>
  <si>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</si>
  <si>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</si>
  <si>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</si>
  <si>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</si>
  <si>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</si>
  <si>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</si>
  <si>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</si>
  <si>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</si>
  <si>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</si>
  <si>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</si>
  <si>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</si>
  <si>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</si>
  <si>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</si>
  <si>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</si>
  <si>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</si>
  <si>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</si>
  <si>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</si>
  <si>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</si>
  <si>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</si>
  <si>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</si>
  <si>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</si>
  <si>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</si>
  <si>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</si>
  <si>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</si>
  <si>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</si>
  <si>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</si>
  <si>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</si>
  <si>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</si>
  <si>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</si>
  <si>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</si>
  <si>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</si>
  <si>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</si>
  <si>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</si>
  <si>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</si>
  <si>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</si>
  <si>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</si>
  <si>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</si>
  <si>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</si>
  <si>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</si>
  <si>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</si>
  <si>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</si>
  <si>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</si>
  <si>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</si>
  <si>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</si>
  <si>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</si>
  <si>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</si>
  <si>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</si>
  <si>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</si>
  <si>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</si>
  <si>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</si>
  <si>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</si>
  <si>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</si>
  <si>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</si>
  <si>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</si>
  <si>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</si>
  <si>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</si>
  <si>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</si>
  <si>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</si>
  <si>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</si>
  <si>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</si>
  <si>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</si>
  <si>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</si>
  <si>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</si>
  <si>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</si>
  <si>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</si>
  <si>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</si>
  <si>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</si>
  <si>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</si>
  <si>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</si>
  <si>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</si>
  <si>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</si>
  <si>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</si>
  <si>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</si>
  <si>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</si>
  <si>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</si>
  <si>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</si>
  <si>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</si>
  <si>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</si>
  <si>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</si>
  <si>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</si>
  <si>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</si>
  <si>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</si>
  <si>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</si>
  <si>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</si>
  <si>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</si>
  <si>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</si>
  <si>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</si>
  <si>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</si>
  <si>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</si>
  <si>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</si>
  <si>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</si>
  <si>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</si>
  <si>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</si>
  <si>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</si>
  <si>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</si>
  <si>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</si>
  <si>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</si>
  <si>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</si>
  <si>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</si>
  <si>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</si>
  <si>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</si>
  <si>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</si>
  <si>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</si>
  <si>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</si>
  <si>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</si>
  <si>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</si>
  <si>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</si>
  <si>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</si>
  <si>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</si>
  <si>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</si>
  <si>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</si>
  <si>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</si>
  <si>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</si>
  <si>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</si>
  <si>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</si>
  <si>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</si>
  <si>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</si>
  <si>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</si>
  <si>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</si>
  <si>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</si>
  <si>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</si>
  <si>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</si>
  <si>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</si>
  <si>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</si>
  <si>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</si>
  <si>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</si>
  <si>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</si>
  <si>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</si>
  <si>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</si>
  <si>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</si>
  <si>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</si>
  <si>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</si>
  <si>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</si>
  <si>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</si>
  <si>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</si>
  <si>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</si>
  <si>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</si>
  <si>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</si>
  <si>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</si>
  <si>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</si>
  <si>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</si>
  <si>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</si>
  <si>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</si>
  <si>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</si>
  <si>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</si>
  <si>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</si>
  <si>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</si>
  <si>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</si>
  <si>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</si>
  <si>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</si>
  <si>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</si>
  <si>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</si>
  <si>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</si>
  <si>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</si>
  <si>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</si>
  <si>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</si>
  <si>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</si>
  <si>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</si>
  <si>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</si>
  <si>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</si>
  <si>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</si>
  <si>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</si>
  <si>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</si>
  <si>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</si>
  <si>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</si>
  <si>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</si>
  <si>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</si>
  <si>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</si>
  <si>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</si>
  <si>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</si>
  <si>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</si>
  <si>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</si>
  <si>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</si>
  <si>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</si>
  <si>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</si>
  <si>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</si>
  <si>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</si>
  <si>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</si>
  <si>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</si>
  <si>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</si>
  <si>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</si>
  <si>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</si>
  <si>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</si>
  <si>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</si>
  <si>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</si>
  <si>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</si>
  <si>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</si>
  <si>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</si>
  <si>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</si>
  <si>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</si>
  <si>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</si>
  <si>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</si>
  <si>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</si>
  <si>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</si>
  <si>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</si>
  <si>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</si>
  <si>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</si>
  <si>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</si>
  <si>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</si>
  <si>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</si>
  <si>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</si>
  <si>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</si>
  <si>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</si>
  <si>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</si>
  <si>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</si>
  <si>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</si>
  <si>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</si>
  <si>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</si>
  <si>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</si>
  <si>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</si>
  <si>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</si>
  <si>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</si>
  <si>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</si>
  <si>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</si>
  <si>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</si>
  <si>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</si>
  <si>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</si>
  <si>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</si>
  <si>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</si>
  <si>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</si>
  <si>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</si>
  <si>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</si>
  <si>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</si>
  <si>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</si>
  <si>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</si>
  <si>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</si>
  <si>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</si>
  <si>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</si>
  <si>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</si>
  <si>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</si>
  <si>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</si>
  <si>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</si>
  <si>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</si>
  <si>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</si>
  <si>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</si>
  <si>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</si>
  <si>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</si>
  <si>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</si>
  <si>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</si>
  <si>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</si>
  <si>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</si>
  <si>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</si>
  <si>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</si>
  <si>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</si>
  <si>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</si>
  <si>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</si>
  <si>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</si>
  <si>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</si>
  <si>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</si>
  <si>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</si>
  <si>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</si>
  <si>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</si>
  <si>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</si>
  <si>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</si>
  <si>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</si>
  <si>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</si>
  <si>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</si>
  <si>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</si>
  <si>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</si>
  <si>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</si>
  <si>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</si>
  <si>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</si>
  <si>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</si>
  <si>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</si>
  <si>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</si>
  <si>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</si>
  <si>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</si>
  <si>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</si>
  <si>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</si>
  <si>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</si>
  <si>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</si>
  <si>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</si>
  <si>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</si>
  <si>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</si>
  <si>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</si>
  <si>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</si>
  <si>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</si>
  <si>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</si>
  <si>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</si>
  <si>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</si>
  <si>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</si>
  <si>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</si>
  <si>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</si>
  <si>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</si>
  <si>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</si>
  <si>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</si>
  <si>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</si>
  <si>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</si>
  <si>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</si>
  <si>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</si>
  <si>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</si>
  <si>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</si>
  <si>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</si>
  <si>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</si>
  <si>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</si>
  <si>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</si>
  <si>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</si>
  <si>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</si>
  <si>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</si>
  <si>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</si>
  <si>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</si>
  <si>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</si>
  <si>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</si>
  <si>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</si>
  <si>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</si>
  <si>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</si>
  <si>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</si>
  <si>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</si>
  <si>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</si>
  <si>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</si>
  <si>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</si>
  <si>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</si>
  <si>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</si>
  <si>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</si>
  <si>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</si>
  <si>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</si>
  <si>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</si>
  <si>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</si>
  <si>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</si>
  <si>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</si>
  <si>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</si>
  <si>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</si>
  <si>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</si>
  <si>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</si>
  <si>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</si>
  <si>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</si>
  <si>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</si>
  <si>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</si>
  <si>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</si>
  <si>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</si>
  <si>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</si>
  <si>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</si>
  <si>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</si>
  <si>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</si>
  <si>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</si>
  <si>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</si>
  <si>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</si>
  <si>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</si>
  <si>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</si>
  <si>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</si>
  <si>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</si>
  <si>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</si>
  <si>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</si>
  <si>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</si>
  <si>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</si>
  <si>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</si>
  <si>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</si>
  <si>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</si>
  <si>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</si>
  <si>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</si>
  <si>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</si>
  <si>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</si>
  <si>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</si>
  <si>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</si>
  <si>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</si>
  <si>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</si>
  <si>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</si>
  <si>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</si>
  <si>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</si>
  <si>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</si>
  <si>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</si>
  <si>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</si>
  <si>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</si>
  <si>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</si>
  <si>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</si>
  <si>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</si>
  <si>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</si>
  <si>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</si>
  <si>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</si>
  <si>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</si>
  <si>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</si>
  <si>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</si>
  <si>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</si>
  <si>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</si>
  <si>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</si>
  <si>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</si>
  <si>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</si>
  <si>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</si>
  <si>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</si>
  <si>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</si>
  <si>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</si>
  <si>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</si>
  <si>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</si>
  <si>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</si>
  <si>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</si>
  <si>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</si>
  <si>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</si>
  <si>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</si>
  <si>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</si>
  <si>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</si>
  <si>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</si>
  <si>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</si>
  <si>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</si>
  <si>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</si>
  <si>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</si>
  <si>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</si>
  <si>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</si>
  <si>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</si>
  <si>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</si>
  <si>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</si>
  <si>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</si>
  <si>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</si>
  <si>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</si>
  <si>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</si>
  <si>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</si>
  <si>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</si>
  <si>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</si>
  <si>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</si>
  <si>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</si>
  <si>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</si>
  <si>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</si>
  <si>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</si>
  <si>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</si>
  <si>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</si>
  <si>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</si>
  <si>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</si>
  <si>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</si>
  <si>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</si>
  <si>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</si>
  <si>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</si>
  <si>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</si>
  <si>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</si>
  <si>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</si>
  <si>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</si>
  <si>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</si>
  <si>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</si>
  <si>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</si>
  <si>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</si>
  <si>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</si>
  <si>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</si>
  <si>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</si>
  <si>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</si>
  <si>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</si>
  <si>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</si>
  <si>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</si>
  <si>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</si>
  <si>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</si>
  <si>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</si>
  <si>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</si>
  <si>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</si>
  <si>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</si>
  <si>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</si>
  <si>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</si>
  <si>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</si>
  <si>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</si>
  <si>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</si>
  <si>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</si>
  <si>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</si>
  <si>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</si>
  <si>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</si>
  <si>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</si>
  <si>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</si>
  <si>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</si>
  <si>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</si>
  <si>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</si>
  <si>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</si>
  <si>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</si>
  <si>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</si>
  <si>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</si>
  <si>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</si>
  <si>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</si>
  <si>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</si>
  <si>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</si>
  <si>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</si>
  <si>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</si>
  <si>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</si>
  <si>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</si>
  <si>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</si>
  <si>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</si>
  <si>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</si>
  <si>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</si>
  <si>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</si>
  <si>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</si>
  <si>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</si>
  <si>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</si>
  <si>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</si>
  <si>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</si>
  <si>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</si>
  <si>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</si>
  <si>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</si>
  <si>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</si>
  <si>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</si>
  <si>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</si>
  <si>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</si>
  <si>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</si>
  <si>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</si>
  <si>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</si>
  <si>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</si>
  <si>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</si>
  <si>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</si>
  <si>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</si>
  <si>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</si>
  <si>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</si>
  <si>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</si>
  <si>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</si>
  <si>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</si>
  <si>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</si>
  <si>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</si>
  <si>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</si>
  <si>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</si>
  <si>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</si>
  <si>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</si>
  <si>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</si>
  <si>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</si>
  <si>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</si>
  <si>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</si>
  <si>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</si>
  <si>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</si>
  <si>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</si>
  <si>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</si>
  <si>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</si>
  <si>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</si>
  <si>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</si>
  <si>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</si>
  <si>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</si>
  <si>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</si>
  <si>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</si>
  <si>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</si>
  <si>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</si>
  <si>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</si>
  <si>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</si>
  <si>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</si>
  <si>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</si>
  <si>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</si>
  <si>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</si>
  <si>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</si>
  <si>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</si>
  <si>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</si>
  <si>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</si>
  <si>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</si>
  <si>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</si>
  <si>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</si>
  <si>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</si>
  <si>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</si>
  <si>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</si>
  <si>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</si>
  <si>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</si>
  <si>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</si>
  <si>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</si>
  <si>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</si>
  <si>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</si>
  <si>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</si>
  <si>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</si>
  <si>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</si>
  <si>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</si>
  <si>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</si>
  <si>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</si>
  <si>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</si>
  <si>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</si>
  <si>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</si>
  <si>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</si>
  <si>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</si>
  <si>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</si>
  <si>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</si>
  <si>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</si>
  <si>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</si>
  <si>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</si>
  <si>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</si>
  <si>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</si>
  <si>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</si>
  <si>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</si>
  <si>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</si>
  <si>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</si>
  <si>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</si>
  <si>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</si>
  <si>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</si>
  <si>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</si>
  <si>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</si>
  <si>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</si>
  <si>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</si>
  <si>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</si>
  <si>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</si>
  <si>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</si>
  <si>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</si>
  <si>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</si>
  <si>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</si>
  <si>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</si>
  <si>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</si>
  <si>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</si>
  <si>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</si>
  <si>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</si>
  <si>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</si>
  <si>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</si>
  <si>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</si>
  <si>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</si>
  <si>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</si>
  <si>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</si>
  <si>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</si>
  <si>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</si>
  <si>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</si>
  <si>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</si>
  <si>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</si>
  <si>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</si>
  <si>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</si>
  <si>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</si>
  <si>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</si>
  <si>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</si>
  <si>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</si>
  <si>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</si>
  <si>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</si>
  <si>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</si>
  <si>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</si>
  <si>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</si>
  <si>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</si>
  <si>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</si>
  <si>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</si>
  <si>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</si>
  <si>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</si>
  <si>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</si>
  <si>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</si>
  <si>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</si>
  <si>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</si>
  <si>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</si>
  <si>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</si>
  <si>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</si>
  <si>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</si>
  <si>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</si>
  <si>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</si>
  <si>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</si>
  <si>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</si>
  <si>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</si>
  <si>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</si>
  <si>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</si>
  <si>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</si>
  <si>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</si>
  <si>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</si>
  <si>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</si>
  <si>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</si>
  <si>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</si>
  <si>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</si>
  <si>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</si>
  <si>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</si>
  <si>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</si>
  <si>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</si>
  <si>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</si>
  <si>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</si>
  <si>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</si>
  <si>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</si>
  <si>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</si>
  <si>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</si>
  <si>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</si>
  <si>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</si>
  <si>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</si>
  <si>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</si>
  <si>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</si>
  <si>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</si>
  <si>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</si>
  <si>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</si>
  <si>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</si>
  <si>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</si>
  <si>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</si>
  <si>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</si>
  <si>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</si>
  <si>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</si>
  <si>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</si>
  <si>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</si>
  <si>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</si>
  <si>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</si>
  <si>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</si>
  <si>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</si>
  <si>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</si>
  <si>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</si>
  <si>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</si>
  <si>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</si>
  <si>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</si>
  <si>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</si>
  <si>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</si>
  <si>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</si>
  <si>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</si>
  <si>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</si>
  <si>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</si>
  <si>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</si>
  <si>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</si>
  <si>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</si>
  <si>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</si>
  <si>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</si>
  <si>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</si>
  <si>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</si>
  <si>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</si>
  <si>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</si>
  <si>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</si>
  <si>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</si>
  <si>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</si>
  <si>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</si>
  <si>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</si>
  <si>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</si>
  <si>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</si>
  <si>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</si>
  <si>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</si>
  <si>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</si>
  <si>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</si>
  <si>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</si>
  <si>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</si>
  <si>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</si>
  <si>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</si>
  <si>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</si>
  <si>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</si>
  <si>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</si>
  <si>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</si>
  <si>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</si>
  <si>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</si>
  <si>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</si>
  <si>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</si>
  <si>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</si>
  <si>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</si>
  <si>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</si>
  <si>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</si>
  <si>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</si>
  <si>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</si>
  <si>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</si>
  <si>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</si>
  <si>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</si>
  <si>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</si>
  <si>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</si>
  <si>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</si>
  <si>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</si>
  <si>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</si>
  <si>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</si>
  <si>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</si>
  <si>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</si>
  <si>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</si>
  <si>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</si>
  <si>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</si>
  <si>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</si>
  <si>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</si>
  <si>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</si>
  <si>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</si>
  <si>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</si>
  <si>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</si>
  <si>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</si>
  <si>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</si>
  <si>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</si>
  <si>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</si>
  <si>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</si>
  <si>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</si>
  <si>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</si>
  <si>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</si>
  <si>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</si>
  <si>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</si>
  <si>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</si>
  <si>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</si>
  <si>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</si>
  <si>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</si>
  <si>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</si>
  <si>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</si>
  <si>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</si>
  <si>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</si>
  <si>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</si>
  <si>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</si>
  <si>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</si>
  <si>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</si>
  <si>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</si>
  <si>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</si>
  <si>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</si>
  <si>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</si>
  <si>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</si>
  <si>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</si>
  <si>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</si>
  <si>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</si>
  <si>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</si>
  <si>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</si>
  <si>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</si>
  <si>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</si>
  <si>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</si>
  <si>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</si>
  <si>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</si>
  <si>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</si>
  <si>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</si>
  <si>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</si>
  <si>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</si>
  <si>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</si>
  <si>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</si>
  <si>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</si>
  <si>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</si>
  <si>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</si>
  <si>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</si>
  <si>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</si>
  <si>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</si>
  <si>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</si>
  <si>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</si>
  <si>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</si>
  <si>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</si>
  <si>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</si>
  <si>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</si>
  <si>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</si>
  <si>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</si>
  <si>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</si>
  <si>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</si>
  <si>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</si>
  <si>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</si>
  <si>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</si>
  <si>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</si>
  <si>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</si>
  <si>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</si>
  <si>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</si>
  <si>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</si>
  <si>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</si>
  <si>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</si>
  <si>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</si>
  <si>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</si>
  <si>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</si>
  <si>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</si>
  <si>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</si>
  <si>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</si>
  <si>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</si>
  <si>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</si>
  <si>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</si>
  <si>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</si>
  <si>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</si>
  <si>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</si>
  <si>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</si>
  <si>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</si>
  <si>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</si>
  <si>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</si>
  <si>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</si>
  <si>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</si>
  <si>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</si>
  <si>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</si>
  <si>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</si>
  <si>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</si>
  <si>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</si>
  <si>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</si>
  <si>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</si>
  <si>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</si>
  <si>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</si>
  <si>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</si>
  <si>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</si>
  <si>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</si>
  <si>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</si>
  <si>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</si>
  <si>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</si>
  <si>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</si>
  <si>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</si>
  <si>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</si>
  <si>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</si>
  <si>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</si>
  <si>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</si>
  <si>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</si>
  <si>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</si>
  <si>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</si>
  <si>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</si>
  <si>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</si>
  <si>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</si>
  <si>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</si>
  <si>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</si>
  <si>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</si>
  <si>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</si>
  <si>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</si>
  <si>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</si>
  <si>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</si>
  <si>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</si>
  <si>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</si>
  <si>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</si>
  <si>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</si>
  <si>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</si>
  <si>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</si>
  <si>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</si>
  <si>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</si>
  <si>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</si>
  <si>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</si>
  <si>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</si>
  <si>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</si>
  <si>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</si>
  <si>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</si>
  <si>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</si>
  <si>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</si>
  <si>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</si>
  <si>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</si>
  <si>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</si>
  <si>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</si>
  <si>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</si>
  <si>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</si>
  <si>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</si>
  <si>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</si>
  <si>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</si>
  <si>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</si>
  <si>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</si>
  <si>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</si>
  <si>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</si>
  <si>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</si>
  <si>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</si>
  <si>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</si>
  <si>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</si>
  <si>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</si>
  <si>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</si>
  <si>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</si>
  <si>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</si>
  <si>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</si>
  <si>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</si>
  <si>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</si>
  <si>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</si>
  <si>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</si>
  <si>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</si>
  <si>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</si>
  <si>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</si>
  <si>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</si>
  <si>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</si>
  <si>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</si>
  <si>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</si>
  <si>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</si>
  <si>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</si>
  <si>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</si>
  <si>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</si>
  <si>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</si>
  <si>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</si>
  <si>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</si>
  <si>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</si>
  <si>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</si>
  <si>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</si>
  <si>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</si>
  <si>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</si>
  <si>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</si>
  <si>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</si>
  <si>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</si>
  <si>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</si>
  <si>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</si>
  <si>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</si>
  <si>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</si>
  <si>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</si>
  <si>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</si>
  <si>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</si>
  <si>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</si>
  <si>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</si>
  <si>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</si>
  <si>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</si>
  <si>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</si>
  <si>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</si>
  <si>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</si>
  <si>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</si>
  <si>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</si>
  <si>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</si>
  <si>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</si>
  <si>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</si>
  <si>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</si>
  <si>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</si>
  <si>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</si>
  <si>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</si>
  <si>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</si>
  <si>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</si>
  <si>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</si>
  <si>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</si>
  <si>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</si>
  <si>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</si>
  <si>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</si>
  <si>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</si>
  <si>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</si>
  <si>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</si>
  <si>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</si>
  <si>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</si>
  <si>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</si>
  <si>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</si>
  <si>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</si>
  <si>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</si>
  <si>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</si>
  <si>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</si>
  <si>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</si>
  <si>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</si>
  <si>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</si>
  <si>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</si>
  <si>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</si>
  <si>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</si>
  <si>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</si>
  <si>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</si>
  <si>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</si>
  <si>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</si>
  <si>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</si>
  <si>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</si>
  <si>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</si>
  <si>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</si>
  <si>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</si>
  <si>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</si>
  <si>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</si>
  <si>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</si>
  <si>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</si>
  <si>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</si>
  <si>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</si>
  <si>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</si>
  <si>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</si>
  <si>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</si>
  <si>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</si>
  <si>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</si>
  <si>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</si>
  <si>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</si>
  <si>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</si>
  <si>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</si>
  <si>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</si>
  <si>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</si>
  <si>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</si>
  <si>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</si>
  <si>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</si>
  <si>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</si>
  <si>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</si>
  <si>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</si>
  <si>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</si>
  <si>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</si>
  <si>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</si>
  <si>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</si>
  <si>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</si>
  <si>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</si>
  <si>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</si>
  <si>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</si>
  <si>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</si>
  <si>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</si>
  <si>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</si>
  <si>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</si>
  <si>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</si>
  <si>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</si>
  <si>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</si>
  <si>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</si>
  <si>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</si>
  <si>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</si>
  <si>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</si>
  <si>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</si>
  <si>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</si>
  <si>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</si>
  <si>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</si>
  <si>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</si>
  <si>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</si>
  <si>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</si>
  <si>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</si>
  <si>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</si>
  <si>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</si>
  <si>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</si>
  <si>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</si>
  <si>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</si>
  <si>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</si>
  <si>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</si>
  <si>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</si>
  <si>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</si>
  <si>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</si>
  <si>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</si>
  <si>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</si>
  <si>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</si>
  <si>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</si>
  <si>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</si>
  <si>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</si>
  <si>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</si>
  <si>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</si>
  <si>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</si>
  <si>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</si>
  <si>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</si>
  <si>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</si>
  <si>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</si>
  <si>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</si>
  <si>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</si>
  <si>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</si>
  <si>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</si>
  <si>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</si>
  <si>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</si>
  <si>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</si>
  <si>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</si>
  <si>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</si>
  <si>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</si>
  <si>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</si>
  <si>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</si>
  <si>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</si>
  <si>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</si>
  <si>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</si>
  <si>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</si>
  <si>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</si>
  <si>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</si>
  <si>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</si>
  <si>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</si>
  <si>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</si>
  <si>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</si>
  <si>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</si>
  <si>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</si>
  <si>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</si>
  <si>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</si>
  <si>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</si>
  <si>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</si>
  <si>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</si>
  <si>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</si>
  <si>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</si>
  <si>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</si>
  <si>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</si>
  <si>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</si>
  <si>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</si>
  <si>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</si>
  <si>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</si>
  <si>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</si>
  <si>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</si>
  <si>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</si>
  <si>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</si>
  <si>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</si>
  <si>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</si>
  <si>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</si>
  <si>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</si>
  <si>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</si>
  <si>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</si>
  <si>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</si>
  <si>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</si>
  <si>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</si>
  <si>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</si>
  <si>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</si>
  <si>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</si>
  <si>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</si>
  <si>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</si>
  <si>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</si>
  <si>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</si>
  <si>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</si>
  <si>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</si>
  <si>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</si>
  <si>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</si>
  <si>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</si>
  <si>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</si>
  <si>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</si>
  <si>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</si>
  <si>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</si>
  <si>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</si>
  <si>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</si>
  <si>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</si>
  <si>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</si>
  <si>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</si>
  <si>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</si>
  <si>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</si>
  <si>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</si>
  <si>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</si>
  <si>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</si>
  <si>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</si>
  <si>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</si>
  <si>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</si>
  <si>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</si>
  <si>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</si>
  <si>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</si>
  <si>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</si>
  <si>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</si>
  <si>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</si>
  <si>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</si>
  <si>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</si>
  <si>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</si>
  <si>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</si>
  <si>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</si>
  <si>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</si>
  <si>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</si>
  <si>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</si>
  <si>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</si>
  <si>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</si>
  <si>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</si>
  <si>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</si>
  <si>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</si>
  <si>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</si>
  <si>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</si>
  <si>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</si>
  <si>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</si>
  <si>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</si>
  <si>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</si>
  <si>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</si>
  <si>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</si>
  <si>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</si>
  <si>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</si>
  <si>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</si>
  <si>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</si>
  <si>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</si>
  <si>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</si>
  <si>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</si>
  <si>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</si>
  <si>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</si>
  <si>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</si>
  <si>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</si>
  <si>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</si>
  <si>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</si>
  <si>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</si>
  <si>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</si>
  <si>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</si>
  <si>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</si>
  <si>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</si>
  <si>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</si>
  <si>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</si>
  <si>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</si>
  <si>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</si>
  <si>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</si>
  <si>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</si>
  <si>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</si>
  <si>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</si>
  <si>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</si>
  <si>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</si>
  <si>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</si>
  <si>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</si>
  <si>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</si>
  <si>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</si>
  <si>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</si>
  <si>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</si>
  <si>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</si>
  <si>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</si>
  <si>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</si>
  <si>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</si>
  <si>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</si>
  <si>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</si>
  <si>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</si>
  <si>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</si>
  <si>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</si>
  <si>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</si>
  <si>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</si>
  <si>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</si>
  <si>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</si>
  <si>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</si>
  <si>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</si>
  <si>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</si>
  <si>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</si>
  <si>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</si>
  <si>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</si>
  <si>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</si>
  <si>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</si>
  <si>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</si>
  <si>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</si>
  <si>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</si>
  <si>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</si>
  <si>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</si>
  <si>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</si>
  <si>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</si>
  <si>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</si>
  <si>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</si>
  <si>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</si>
  <si>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</si>
  <si>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</si>
  <si>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</si>
  <si>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</si>
  <si>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</si>
  <si>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</si>
  <si>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</si>
  <si>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</si>
  <si>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</si>
  <si>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</si>
  <si>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</si>
  <si>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</si>
  <si>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</si>
  <si>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</si>
  <si>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</si>
  <si>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</si>
  <si>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</si>
  <si>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</si>
  <si>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</si>
  <si>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</si>
  <si>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</si>
  <si>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</si>
  <si>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</si>
  <si>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</si>
  <si>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</si>
  <si>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</si>
  <si>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</si>
  <si>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</si>
  <si>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</si>
  <si>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</si>
  <si>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</si>
  <si>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</si>
  <si>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</si>
  <si>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</si>
  <si>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</si>
  <si>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</si>
  <si>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</si>
  <si>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</si>
  <si>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</si>
  <si>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</si>
  <si>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</si>
  <si>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</si>
  <si>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</si>
  <si>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</si>
  <si>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</si>
  <si>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</si>
  <si>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</si>
  <si>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</si>
  <si>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</si>
  <si>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</si>
  <si>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</si>
  <si>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</si>
  <si>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</si>
  <si>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</si>
  <si>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</si>
  <si>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</si>
  <si>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</si>
  <si>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</si>
  <si>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</si>
  <si>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</si>
  <si>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</si>
  <si>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</si>
  <si>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</si>
  <si>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</si>
  <si>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</si>
  <si>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</si>
  <si>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</si>
  <si>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</si>
  <si>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</si>
  <si>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</si>
  <si>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</si>
  <si>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</si>
  <si>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</si>
  <si>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</si>
  <si>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</si>
  <si>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</si>
  <si>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</si>
  <si>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</si>
  <si>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</si>
  <si>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</si>
  <si>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</si>
  <si>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</si>
  <si>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</si>
  <si>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</si>
  <si>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</si>
  <si>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</si>
  <si>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</si>
  <si>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</si>
  <si>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</si>
  <si>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</si>
  <si>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</si>
  <si>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</si>
  <si>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</si>
  <si>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</si>
  <si>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</si>
  <si>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</si>
  <si>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</si>
  <si>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</si>
  <si>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</si>
  <si>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</si>
  <si>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</si>
  <si>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</si>
  <si>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</si>
  <si>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</si>
  <si>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</si>
  <si>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</si>
  <si>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</si>
  <si>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</si>
  <si>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</si>
  <si>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</si>
  <si>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</si>
  <si>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</si>
  <si>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</si>
  <si>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</si>
  <si>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</si>
  <si>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</si>
  <si>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</si>
  <si>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</si>
  <si>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</si>
  <si>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</si>
  <si>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</si>
  <si>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</si>
  <si>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</si>
  <si>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</si>
  <si>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</si>
  <si>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</si>
  <si>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</si>
  <si>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</si>
  <si>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</si>
  <si>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</si>
  <si>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</si>
  <si>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</si>
  <si>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</si>
  <si>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</si>
  <si>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</si>
  <si>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</si>
  <si>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</si>
  <si>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</si>
  <si>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</si>
  <si>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</si>
  <si>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</si>
  <si>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</si>
  <si>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</si>
  <si>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</si>
  <si>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</si>
  <si>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</si>
  <si>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</si>
  <si>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</si>
  <si>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</si>
  <si>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</si>
  <si>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</si>
  <si>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</si>
  <si>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</si>
  <si>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</si>
  <si>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</si>
  <si>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</si>
  <si>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</si>
  <si>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</si>
  <si>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</si>
  <si>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</si>
  <si>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</si>
  <si>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</si>
  <si>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</si>
  <si>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</si>
  <si>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</si>
  <si>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</si>
  <si>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</si>
  <si>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</si>
  <si>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</si>
  <si>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</si>
  <si>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</si>
  <si>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</si>
  <si>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</si>
  <si>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</si>
  <si>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</si>
  <si>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</si>
  <si>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</si>
  <si>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</si>
  <si>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</si>
  <si>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</si>
  <si>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</si>
  <si>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</si>
  <si>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</si>
  <si>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</si>
  <si>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</si>
  <si>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</si>
  <si>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</si>
  <si>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</si>
  <si>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</si>
  <si>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</si>
  <si>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</si>
  <si>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</si>
  <si>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</si>
  <si>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</si>
  <si>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</si>
  <si>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</si>
  <si>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</si>
  <si>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</si>
  <si>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</si>
  <si>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</si>
  <si>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</si>
  <si>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</si>
  <si>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</si>
  <si>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</si>
  <si>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</si>
  <si>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</si>
  <si>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</si>
  <si>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</si>
  <si>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</si>
  <si>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</si>
  <si>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</si>
  <si>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</si>
  <si>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</si>
  <si>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</si>
  <si>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</si>
  <si>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</si>
  <si>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</si>
  <si>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</si>
  <si>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</si>
  <si>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</si>
  <si>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</si>
  <si>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</si>
  <si>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</si>
  <si>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</si>
  <si>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</si>
  <si>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</si>
  <si>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</si>
  <si>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</si>
  <si>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</si>
  <si>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</si>
  <si>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</si>
  <si>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</si>
  <si>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</si>
  <si>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</si>
  <si>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</si>
  <si>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</si>
  <si>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</si>
  <si>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</si>
  <si>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</si>
  <si>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</si>
  <si>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</si>
  <si>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</si>
  <si>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</si>
  <si>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</si>
  <si>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</si>
  <si>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</si>
  <si>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</si>
  <si>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</si>
  <si>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</si>
  <si>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</si>
  <si>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</si>
  <si>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</si>
  <si>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</si>
  <si>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</si>
  <si>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</si>
  <si>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</si>
  <si>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</si>
  <si>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</si>
  <si>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</si>
  <si>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</si>
  <si>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</si>
  <si>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</si>
  <si>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</si>
  <si>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</si>
  <si>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</si>
  <si>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</si>
  <si>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</si>
  <si>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</si>
  <si>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</si>
  <si>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</si>
  <si>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</si>
  <si>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</si>
  <si>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</si>
  <si>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</si>
  <si>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</si>
  <si>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</si>
  <si>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</si>
  <si>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</si>
  <si>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</si>
  <si>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</si>
  <si>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</si>
  <si>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</si>
  <si>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</si>
  <si>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</si>
  <si>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</si>
  <si>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</si>
  <si>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</si>
  <si>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</si>
  <si>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</si>
  <si>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</si>
  <si>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</si>
  <si>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</si>
  <si>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</si>
  <si>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</si>
  <si>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</si>
  <si>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</si>
  <si>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</si>
  <si>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</si>
  <si>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</si>
  <si>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</si>
  <si>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</si>
  <si>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</si>
  <si>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</si>
  <si>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</si>
  <si>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</si>
  <si>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</si>
  <si>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</si>
  <si>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</si>
  <si>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</si>
  <si>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</si>
  <si>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</si>
  <si>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</si>
  <si>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</si>
  <si>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</si>
  <si>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</si>
  <si>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</si>
  <si>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</si>
  <si>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</si>
  <si>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</si>
  <si>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</si>
  <si>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</si>
  <si>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</si>
  <si>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</si>
  <si>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</si>
  <si>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</si>
  <si>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</si>
  <si>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</si>
  <si>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</si>
  <si>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</si>
  <si>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</si>
  <si>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</si>
  <si>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</si>
  <si>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</si>
  <si>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</si>
  <si>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</si>
  <si>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</si>
  <si>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</si>
  <si>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</si>
  <si>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</si>
  <si>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</si>
  <si>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</si>
  <si>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</si>
  <si>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</si>
  <si>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</si>
  <si>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</si>
  <si>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</si>
  <si>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</si>
  <si>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</si>
  <si>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</si>
  <si>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</si>
  <si>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</si>
  <si>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</si>
  <si>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</si>
  <si>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</si>
  <si>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</si>
  <si>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</si>
  <si>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</si>
  <si>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</si>
  <si>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</si>
  <si>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</si>
  <si>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</si>
  <si>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</si>
  <si>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</si>
  <si>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</si>
  <si>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</si>
  <si>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</si>
  <si>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</si>
  <si>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</si>
  <si>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</si>
  <si>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</si>
  <si>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</si>
  <si>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</si>
  <si>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</si>
  <si>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</si>
  <si>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</si>
  <si>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</si>
  <si>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</si>
  <si>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</si>
  <si>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</si>
  <si>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</si>
  <si>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</si>
  <si>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</si>
  <si>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</si>
  <si>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</si>
  <si>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</si>
  <si>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</si>
  <si>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</si>
  <si>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</si>
  <si>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</si>
  <si>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</si>
  <si>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</si>
  <si>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</si>
  <si>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</si>
  <si>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</si>
  <si>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</si>
  <si>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</si>
  <si>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</si>
  <si>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</si>
  <si>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</si>
  <si>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</si>
  <si>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</si>
  <si>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</si>
  <si>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</si>
  <si>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</si>
  <si>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</si>
  <si>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</si>
  <si>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</si>
  <si>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</si>
  <si>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</si>
  <si>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</si>
  <si>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</si>
  <si>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</si>
  <si>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</si>
  <si>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</si>
  <si>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</si>
  <si>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</si>
  <si>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</si>
  <si>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</si>
  <si>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</si>
  <si>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</si>
  <si>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</si>
  <si>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</si>
  <si>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</si>
  <si>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</si>
  <si>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</si>
  <si>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</si>
  <si>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</si>
  <si>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</si>
  <si>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</si>
  <si>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</si>
  <si>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</si>
  <si>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</si>
  <si>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</si>
  <si>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</si>
  <si>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</si>
  <si>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</si>
  <si>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</si>
  <si>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</si>
  <si>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</si>
  <si>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</si>
  <si>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</si>
  <si>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</si>
  <si>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</si>
  <si>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</si>
  <si>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</si>
  <si>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</si>
  <si>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</si>
  <si>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</si>
  <si>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</si>
  <si>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</si>
  <si>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</si>
  <si>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</si>
  <si>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</si>
  <si>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</si>
  <si>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</si>
  <si>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</si>
  <si>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</si>
  <si>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</si>
  <si>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</si>
  <si>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</si>
  <si>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</si>
  <si>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</si>
  <si>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</si>
  <si>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</si>
  <si>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</si>
  <si>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</si>
  <si>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</si>
  <si>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</si>
  <si>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</si>
  <si>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</si>
  <si>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</si>
  <si>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</si>
  <si>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</si>
  <si>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</si>
  <si>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</si>
  <si>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</si>
  <si>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</si>
  <si>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</si>
  <si>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</si>
  <si>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</si>
  <si>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</si>
  <si>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</si>
  <si>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</si>
  <si>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</si>
  <si>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</si>
  <si>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</si>
  <si>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</si>
  <si>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</si>
  <si>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</si>
  <si>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</si>
  <si>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</si>
  <si>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</si>
  <si>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</si>
  <si>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</si>
  <si>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</si>
  <si>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</si>
  <si>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</si>
  <si>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</si>
  <si>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</si>
  <si>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</si>
  <si>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</si>
  <si>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</si>
  <si>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</si>
  <si>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</si>
  <si>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</si>
  <si>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</si>
  <si>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</si>
  <si>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</si>
  <si>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</si>
  <si>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</si>
  <si>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</si>
  <si>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</si>
  <si>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</si>
  <si>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</si>
  <si>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</si>
  <si>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</si>
  <si>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</si>
  <si>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</si>
  <si>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</si>
  <si>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</si>
  <si>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</si>
  <si>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</si>
  <si>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</si>
  <si>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</si>
  <si>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</si>
  <si>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</si>
  <si>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</si>
  <si>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</si>
  <si>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</si>
  <si>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</si>
  <si>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</si>
  <si>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</si>
  <si>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</si>
  <si>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</si>
  <si>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</si>
  <si>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</si>
  <si>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</si>
  <si>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</si>
  <si>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</si>
  <si>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</si>
  <si>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</si>
  <si>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</si>
  <si>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</si>
  <si>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</si>
  <si>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</si>
  <si>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</si>
  <si>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</si>
  <si>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</si>
  <si>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</si>
  <si>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</si>
  <si>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</si>
  <si>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</si>
  <si>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</si>
  <si>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</si>
  <si>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</si>
  <si>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</si>
  <si>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</si>
  <si>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</si>
  <si>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</si>
  <si>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</si>
  <si>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</si>
  <si>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</si>
  <si>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</si>
  <si>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</si>
  <si>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</si>
  <si>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</si>
  <si>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</si>
  <si>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</si>
  <si>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</si>
  <si>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</si>
  <si>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</si>
  <si>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</si>
  <si>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</si>
  <si>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</si>
  <si>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</si>
  <si>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</si>
  <si>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</si>
  <si>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</si>
  <si>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</si>
  <si>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</si>
  <si>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</si>
  <si>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</si>
  <si>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</si>
  <si>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</si>
  <si>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</si>
  <si>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</si>
  <si>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</si>
  <si>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</si>
  <si>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</si>
  <si>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</si>
  <si>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</si>
  <si>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</si>
  <si>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</si>
  <si>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</si>
  <si>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</si>
  <si>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</si>
  <si>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</si>
  <si>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</si>
  <si>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</si>
  <si>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</si>
  <si>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</si>
  <si>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</si>
  <si>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</si>
  <si>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</si>
  <si>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</si>
  <si>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</si>
  <si>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</si>
  <si>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</si>
  <si>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</si>
  <si>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</si>
  <si>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</si>
  <si>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</si>
  <si>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</si>
  <si>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</si>
  <si>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</si>
  <si>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</si>
  <si>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</si>
  <si>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</si>
  <si>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</si>
  <si>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</si>
  <si>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</si>
  <si>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</si>
  <si>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</si>
  <si>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</si>
  <si>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</si>
  <si>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</si>
  <si>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</si>
  <si>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</si>
  <si>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</si>
  <si>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</si>
  <si>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</si>
  <si>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</si>
  <si>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</si>
  <si>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</si>
  <si>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</si>
  <si>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</si>
  <si>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</si>
  <si>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</si>
  <si>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</si>
  <si>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</si>
  <si>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</si>
  <si>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</si>
  <si>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</si>
  <si>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</si>
  <si>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</si>
  <si>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</si>
  <si>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</si>
  <si>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</si>
  <si>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</si>
  <si>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</si>
  <si>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</si>
  <si>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</si>
  <si>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</si>
  <si>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</si>
  <si>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</si>
  <si>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</si>
  <si>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</si>
  <si>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</si>
  <si>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</si>
  <si>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</si>
  <si>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</si>
  <si>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</si>
  <si>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</si>
  <si>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</si>
  <si>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</si>
  <si>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</si>
  <si>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</si>
  <si>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</si>
  <si>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</si>
  <si>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</si>
  <si>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</si>
  <si>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</si>
  <si>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</si>
  <si>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</si>
  <si>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</si>
  <si>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</si>
  <si>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</si>
  <si>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</si>
  <si>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</si>
  <si>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</si>
  <si>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</si>
  <si>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</si>
  <si>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</si>
  <si>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</si>
  <si>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</si>
  <si>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</si>
  <si>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</si>
  <si>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</si>
  <si>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</si>
  <si>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</si>
  <si>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</si>
  <si>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</si>
  <si>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</si>
  <si>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</si>
  <si>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</si>
  <si>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</si>
  <si>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</si>
  <si>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</si>
  <si>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</si>
  <si>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</si>
  <si>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</si>
  <si>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</si>
  <si>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</si>
  <si>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</si>
  <si>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</si>
  <si>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</si>
  <si>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</si>
  <si>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</si>
  <si>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</si>
  <si>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</si>
  <si>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</si>
  <si>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</si>
  <si>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</si>
  <si>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</si>
  <si>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</si>
  <si>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</si>
  <si>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</si>
  <si>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</si>
  <si>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</si>
  <si>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</si>
  <si>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</si>
  <si>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</si>
  <si>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</si>
  <si>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</si>
  <si>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</si>
  <si>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</si>
  <si>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</si>
  <si>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</si>
  <si>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</si>
  <si>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</si>
  <si>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</si>
  <si>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</si>
  <si>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</si>
  <si>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</si>
  <si>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</si>
  <si>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</si>
  <si>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</si>
  <si>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</si>
  <si>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</si>
  <si>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</si>
  <si>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</si>
  <si>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</si>
  <si>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</si>
  <si>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</si>
  <si>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</si>
  <si>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</si>
  <si>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</si>
  <si>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</si>
  <si>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</si>
  <si>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</si>
  <si>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</si>
  <si>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</si>
  <si>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</si>
  <si>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</si>
  <si>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</si>
  <si>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</si>
  <si>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</si>
  <si>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</si>
  <si>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</si>
  <si>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</si>
  <si>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</si>
  <si>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</si>
  <si>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</si>
  <si>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</si>
  <si>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</si>
  <si>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</si>
  <si>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</si>
  <si>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</si>
  <si>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</si>
  <si>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</si>
  <si>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</si>
  <si>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</si>
  <si>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</si>
  <si>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</si>
  <si>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</si>
  <si>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</si>
  <si>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</si>
  <si>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</si>
  <si>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</si>
  <si>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</si>
  <si>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</si>
  <si>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</si>
  <si>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</si>
  <si>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</si>
  <si>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</si>
  <si>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</si>
  <si>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</si>
  <si>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</si>
  <si>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</si>
  <si>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</si>
  <si>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</si>
  <si>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</si>
  <si>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</si>
  <si>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</si>
  <si>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</si>
  <si>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</si>
  <si>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</si>
  <si>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</si>
  <si>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</si>
  <si>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</si>
  <si>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</si>
  <si>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</si>
  <si>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</si>
  <si>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</si>
  <si>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</si>
  <si>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</si>
  <si>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</si>
  <si>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</si>
  <si>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</si>
  <si>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</si>
  <si>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</si>
  <si>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</si>
  <si>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</si>
  <si>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</si>
  <si>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</si>
  <si>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</si>
  <si>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</si>
  <si>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</si>
  <si>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</si>
  <si>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</si>
  <si>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</si>
  <si>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</si>
  <si>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</si>
  <si>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</si>
  <si>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</si>
  <si>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</si>
  <si>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</si>
  <si>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</si>
  <si>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</si>
  <si>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</si>
  <si>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</si>
  <si>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</si>
  <si>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</si>
  <si>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</si>
  <si>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</si>
  <si>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</si>
  <si>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</si>
  <si>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</si>
  <si>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</si>
  <si>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</si>
  <si>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</si>
  <si>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</si>
  <si>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</si>
  <si>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</si>
  <si>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</si>
  <si>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</si>
  <si>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</si>
  <si>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</si>
  <si>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</si>
  <si>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</si>
  <si>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</si>
  <si>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</si>
  <si>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</si>
  <si>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</si>
  <si>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</si>
  <si>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</si>
  <si>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</si>
  <si>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</si>
  <si>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</si>
  <si>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</si>
  <si>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</si>
  <si>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</si>
  <si>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</si>
  <si>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</si>
  <si>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</si>
  <si>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</si>
  <si>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</si>
  <si>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</si>
  <si>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</si>
  <si>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</si>
  <si>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</si>
  <si>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</si>
  <si>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</si>
  <si>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</si>
  <si>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</si>
  <si>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</si>
  <si>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</si>
  <si>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</si>
  <si>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</si>
  <si>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</si>
  <si>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</si>
  <si>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</si>
  <si>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</si>
  <si>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</si>
  <si>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</si>
  <si>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</si>
  <si>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</si>
  <si>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</si>
  <si>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</si>
  <si>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</si>
  <si>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</si>
  <si>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</si>
  <si>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</si>
  <si>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</si>
  <si>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</si>
  <si>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</si>
  <si>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</si>
  <si>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</si>
  <si>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</si>
  <si>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</si>
  <si>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</si>
  <si>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</si>
  <si>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</si>
  <si>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</si>
  <si>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</si>
  <si>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</si>
  <si>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</si>
  <si>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</si>
  <si>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</si>
  <si>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</si>
  <si>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</si>
  <si>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</si>
  <si>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</si>
  <si>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</si>
  <si>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</si>
  <si>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</si>
  <si>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</si>
  <si>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</si>
  <si>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</si>
  <si>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</si>
  <si>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</si>
  <si>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</si>
  <si>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</si>
  <si>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</si>
  <si>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</si>
  <si>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</si>
  <si>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</si>
  <si>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</si>
  <si>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</si>
  <si>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</si>
  <si>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</si>
  <si>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</si>
  <si>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</si>
  <si>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</si>
  <si>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</si>
  <si>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</si>
  <si>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</si>
  <si>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</si>
  <si>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</si>
  <si>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</si>
  <si>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</si>
  <si>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</si>
  <si>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</si>
  <si>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</si>
  <si>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</si>
  <si>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</si>
  <si>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</si>
  <si>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</si>
  <si>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</si>
  <si>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</si>
  <si>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</si>
  <si>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</si>
  <si>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</si>
  <si>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</si>
  <si>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</si>
  <si>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</si>
  <si>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</si>
  <si>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</si>
  <si>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</si>
  <si>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</si>
  <si>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</si>
  <si>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</si>
  <si>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</si>
  <si>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</si>
  <si>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</si>
  <si>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</si>
  <si>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</si>
  <si>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</si>
  <si>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</si>
  <si>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</si>
  <si>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</si>
  <si>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</si>
  <si>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</si>
  <si>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</si>
  <si>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</si>
  <si>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</si>
  <si>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</si>
  <si>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</si>
  <si>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</si>
  <si>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</si>
  <si>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</si>
  <si>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</si>
  <si>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</si>
  <si>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</si>
  <si>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</si>
  <si>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</si>
  <si>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</si>
  <si>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</si>
  <si>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</si>
  <si>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</si>
  <si>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</si>
  <si>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</si>
  <si>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</si>
  <si>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</si>
  <si>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</si>
  <si>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</si>
  <si>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</si>
  <si>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</si>
  <si>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</si>
  <si>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</si>
  <si>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</si>
  <si>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</si>
  <si>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</si>
  <si>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</si>
  <si>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</si>
  <si>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</si>
  <si>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</si>
  <si>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</si>
  <si>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</si>
  <si>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</si>
  <si>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</si>
  <si>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</si>
  <si>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</si>
  <si>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</si>
  <si>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</si>
  <si>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</si>
  <si>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</si>
  <si>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</si>
  <si>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</si>
  <si>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</si>
  <si>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</si>
  <si>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</si>
  <si>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</si>
  <si>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</si>
  <si>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</si>
  <si>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</si>
  <si>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</si>
  <si>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</si>
  <si>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</si>
  <si>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</si>
  <si>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</si>
  <si>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</si>
  <si>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</si>
  <si>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</si>
  <si>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</si>
  <si>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</si>
  <si>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</si>
  <si>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</si>
  <si>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</si>
  <si>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</si>
  <si>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</si>
  <si>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</si>
  <si>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</si>
  <si>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</si>
  <si>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</si>
  <si>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</si>
  <si>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</si>
  <si>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</si>
  <si>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</si>
  <si>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</si>
  <si>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</si>
  <si>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</si>
  <si>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</si>
  <si>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</si>
  <si>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</si>
  <si>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</si>
  <si>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</si>
  <si>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</si>
  <si>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</si>
  <si>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</si>
  <si>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</si>
  <si>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</si>
  <si>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</si>
  <si>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</si>
  <si>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</si>
  <si>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</si>
  <si>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</si>
  <si>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</si>
  <si>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</si>
  <si>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</si>
  <si>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</si>
  <si>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</si>
  <si>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</si>
  <si>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</si>
  <si>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</si>
  <si>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</si>
  <si>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</si>
  <si>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</si>
  <si>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</si>
  <si>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</si>
  <si>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</si>
  <si>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</si>
  <si>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</si>
  <si>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</si>
  <si>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</si>
  <si>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</si>
  <si>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</si>
  <si>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</si>
  <si>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</si>
  <si>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</si>
  <si>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</si>
  <si>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</si>
  <si>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</si>
  <si>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</si>
  <si>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</si>
  <si>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</si>
  <si>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</si>
  <si>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</si>
  <si>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</si>
  <si>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</si>
  <si>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</si>
  <si>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</si>
  <si>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</si>
  <si>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</si>
  <si>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</si>
  <si>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</si>
  <si>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</si>
  <si>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</si>
  <si>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</si>
  <si>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</si>
  <si>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</si>
  <si>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</si>
  <si>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</si>
  <si>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</si>
  <si>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</si>
  <si>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</si>
  <si>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</si>
  <si>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</si>
  <si>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</si>
  <si>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</si>
  <si>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</si>
  <si>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</si>
  <si>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</si>
  <si>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</si>
  <si>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</si>
  <si>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</si>
  <si>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</si>
  <si>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</si>
  <si>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</si>
  <si>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</si>
  <si>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</si>
  <si>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</si>
  <si>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</si>
  <si>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</si>
  <si>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</si>
  <si>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</si>
  <si>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</si>
  <si>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</si>
  <si>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</si>
  <si>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</si>
  <si>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</si>
  <si>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</si>
  <si>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</si>
  <si>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</si>
  <si>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</si>
  <si>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</si>
  <si>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</si>
  <si>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</si>
  <si>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</si>
  <si>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</si>
  <si>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</si>
  <si>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</si>
  <si>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</si>
  <si>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</si>
  <si>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</si>
  <si>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</si>
  <si>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</si>
  <si>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</si>
  <si>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</si>
  <si>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</si>
  <si>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</si>
  <si>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</si>
  <si>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</si>
  <si>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</si>
  <si>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</si>
  <si>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</si>
  <si>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</si>
  <si>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</si>
  <si>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</si>
  <si>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</si>
  <si>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</si>
  <si>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</si>
  <si>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</si>
  <si>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</si>
  <si>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</si>
  <si>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</si>
  <si>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</si>
  <si>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</si>
  <si>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</si>
  <si>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</si>
  <si>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</si>
  <si>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</si>
  <si>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</si>
  <si>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</si>
  <si>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</si>
  <si>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</si>
  <si>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</si>
  <si>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</si>
  <si>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</si>
  <si>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</si>
  <si>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</si>
  <si>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</si>
  <si>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</si>
  <si>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</si>
  <si>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</si>
  <si>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</si>
  <si>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</si>
  <si>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</si>
  <si>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</si>
  <si>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</si>
  <si>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</si>
  <si>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</si>
  <si>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</si>
  <si>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</si>
  <si>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</si>
  <si>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</si>
  <si>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</si>
  <si>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</si>
  <si>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</si>
  <si>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</si>
  <si>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</si>
  <si>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</si>
  <si>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</si>
  <si>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</si>
  <si>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</si>
  <si>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</si>
  <si>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</si>
  <si>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</si>
  <si>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</si>
  <si>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</si>
  <si>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</si>
  <si>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</si>
  <si>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</si>
  <si>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</si>
  <si>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</si>
  <si>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</si>
  <si>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</si>
  <si>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</si>
  <si>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</si>
  <si>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</si>
  <si>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</si>
  <si>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</si>
  <si>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</si>
  <si>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</si>
  <si>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</si>
  <si>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</si>
  <si>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</si>
  <si>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</si>
  <si>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</si>
  <si>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</si>
  <si>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</si>
  <si>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</si>
  <si>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</si>
  <si>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</si>
  <si>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</si>
  <si>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</si>
  <si>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</si>
  <si>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</si>
  <si>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</si>
  <si>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</si>
  <si>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</si>
  <si>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</si>
  <si>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</si>
  <si>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</si>
  <si>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</si>
  <si>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</si>
  <si>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</si>
  <si>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</si>
  <si>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</si>
  <si>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</si>
  <si>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</si>
  <si>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</si>
  <si>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</si>
  <si>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</si>
  <si>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</si>
  <si>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</si>
  <si>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</si>
  <si>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</si>
  <si>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</si>
  <si>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</si>
  <si>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</si>
  <si>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</si>
  <si>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</si>
  <si>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</si>
  <si>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</si>
  <si>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</si>
  <si>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</si>
  <si>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</si>
  <si>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</si>
  <si>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</si>
  <si>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</si>
  <si>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</si>
  <si>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</si>
  <si>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</si>
  <si>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</si>
  <si>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</si>
  <si>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</si>
  <si>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</si>
  <si>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</si>
  <si>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</si>
  <si>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</si>
  <si>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</si>
  <si>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</si>
  <si>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</si>
  <si>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</si>
  <si>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</si>
  <si>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</si>
  <si>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</si>
  <si>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</si>
  <si>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</si>
  <si>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</si>
  <si>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</si>
  <si>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</si>
  <si>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</si>
  <si>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</si>
  <si>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</si>
  <si>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</si>
  <si>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</si>
  <si>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</si>
  <si>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</si>
  <si>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</si>
  <si>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</si>
  <si>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</si>
  <si>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</si>
  <si>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</si>
  <si>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</si>
  <si>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</si>
  <si>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</si>
  <si>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</si>
  <si>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</si>
  <si>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</si>
  <si>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</si>
  <si>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</si>
  <si>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</si>
  <si>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</si>
  <si>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</si>
  <si>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</si>
  <si>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</si>
  <si>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</si>
  <si>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</si>
  <si>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</si>
  <si>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</si>
  <si>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</si>
  <si>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</si>
  <si>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</si>
  <si>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</si>
  <si>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</si>
  <si>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</si>
  <si>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</si>
  <si>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</si>
  <si>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</si>
  <si>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</si>
  <si>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</si>
  <si>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</si>
  <si>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</si>
  <si>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</si>
  <si>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</si>
  <si>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</si>
  <si>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</si>
  <si>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</si>
  <si>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</si>
  <si>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</si>
  <si>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</si>
  <si>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</si>
  <si>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</si>
  <si>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</si>
  <si>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</si>
  <si>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</si>
  <si>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</si>
  <si>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</si>
  <si>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</si>
  <si>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</si>
  <si>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</si>
  <si>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</si>
  <si>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</si>
  <si>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</si>
  <si>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</si>
  <si>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</si>
  <si>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</si>
  <si>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</si>
  <si>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</si>
  <si>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</si>
  <si>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</si>
  <si>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</si>
  <si>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</si>
  <si>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</si>
  <si>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</si>
  <si>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</si>
  <si>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</si>
  <si>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</si>
  <si>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</si>
  <si>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</si>
  <si>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</si>
  <si>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</si>
  <si>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</si>
  <si>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</si>
  <si>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</si>
  <si>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</si>
  <si>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</si>
  <si>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</si>
  <si>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</si>
  <si>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</si>
  <si>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</si>
  <si>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</si>
  <si>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</si>
  <si>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</si>
  <si>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</si>
  <si>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</si>
  <si>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</si>
  <si>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</si>
  <si>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</si>
  <si>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</si>
  <si>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</si>
  <si>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</si>
  <si>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</si>
  <si>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</si>
  <si>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</si>
  <si>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</si>
  <si>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</si>
  <si>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</si>
  <si>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</si>
  <si>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</si>
  <si>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</si>
  <si>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</si>
  <si>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</si>
  <si>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</si>
  <si>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</si>
  <si>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</si>
  <si>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</si>
  <si>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</si>
  <si>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</si>
  <si>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</si>
  <si>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</si>
  <si>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</si>
  <si>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</si>
  <si>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</si>
  <si>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</si>
  <si>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</si>
  <si>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</si>
  <si>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</si>
  <si>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</si>
  <si>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</si>
  <si>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</si>
  <si>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</si>
  <si>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</si>
  <si>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</si>
  <si>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</si>
  <si>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</si>
  <si>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</si>
  <si>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</si>
  <si>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</si>
  <si>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</si>
  <si>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</si>
  <si>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</si>
  <si>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</si>
  <si>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</si>
  <si>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</si>
  <si>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</si>
  <si>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</si>
  <si>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</si>
  <si>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</si>
  <si>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</si>
  <si>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</si>
  <si>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</si>
  <si>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</si>
  <si>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</si>
  <si>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</si>
  <si>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</si>
  <si>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</si>
  <si>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</si>
  <si>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</si>
  <si>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</si>
  <si>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</si>
  <si>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</si>
  <si>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</si>
  <si>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</si>
  <si>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</si>
  <si>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</si>
  <si>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</si>
  <si>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</si>
  <si>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</si>
  <si>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</si>
  <si>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</si>
  <si>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</si>
  <si>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</si>
  <si>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</si>
  <si>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</si>
  <si>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</si>
  <si>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</si>
  <si>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</si>
  <si>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</si>
  <si>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</si>
  <si>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</si>
  <si>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</si>
  <si>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</si>
  <si>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</si>
  <si>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</si>
  <si>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</si>
  <si>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</si>
  <si>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</si>
  <si>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</si>
  <si>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</si>
  <si>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</si>
  <si>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</si>
  <si>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</si>
  <si>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</si>
  <si>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</si>
  <si>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</si>
  <si>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</si>
  <si>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</si>
  <si>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</si>
  <si>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</si>
  <si>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</si>
  <si>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</si>
  <si>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</si>
  <si>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</si>
  <si>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</si>
  <si>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</si>
  <si>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</si>
  <si>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</si>
  <si>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</si>
  <si>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</si>
  <si>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</si>
  <si>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</si>
  <si>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</si>
  <si>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</si>
  <si>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</si>
  <si>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</si>
  <si>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</si>
  <si>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</si>
  <si>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</si>
  <si>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</si>
  <si>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</si>
  <si>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</si>
  <si>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</si>
  <si>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</si>
  <si>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</si>
  <si>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</si>
  <si>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</si>
  <si>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</si>
  <si>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</si>
  <si>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</si>
  <si>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</si>
  <si>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</si>
  <si>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</si>
  <si>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</si>
  <si>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</si>
  <si>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</si>
  <si>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</si>
  <si>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</si>
  <si>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</si>
  <si>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</si>
  <si>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</si>
  <si>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</si>
  <si>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</si>
  <si>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</si>
  <si>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</si>
  <si>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</si>
  <si>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</si>
  <si>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</si>
  <si>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</si>
  <si>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</si>
  <si>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</si>
  <si>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</si>
  <si>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</si>
  <si>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</si>
  <si>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</si>
  <si>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</si>
  <si>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</si>
  <si>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</si>
  <si>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</si>
  <si>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</si>
  <si>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</si>
  <si>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</si>
  <si>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</si>
  <si>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</si>
  <si>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</si>
  <si>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</si>
  <si>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</si>
  <si>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</si>
  <si>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</si>
  <si>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</si>
  <si>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</si>
  <si>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</si>
  <si>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</si>
  <si>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</si>
  <si>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</si>
  <si>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</si>
  <si>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</si>
  <si>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</si>
  <si>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</si>
  <si>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</si>
  <si>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</si>
  <si>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</si>
  <si>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</si>
  <si>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</si>
  <si>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</si>
  <si>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</si>
  <si>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</si>
  <si>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</si>
  <si>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</si>
  <si>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</si>
  <si>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</si>
  <si>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</si>
  <si>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</si>
  <si>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</si>
  <si>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</si>
  <si>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</si>
  <si>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</si>
  <si>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</si>
  <si>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</si>
  <si>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</si>
  <si>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</si>
  <si>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</si>
  <si>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</si>
  <si>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</si>
  <si>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</si>
  <si>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</si>
  <si>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</si>
  <si>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</si>
  <si>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</si>
  <si>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</si>
  <si>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</si>
  <si>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</si>
  <si>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</si>
  <si>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</si>
  <si>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</si>
  <si>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</si>
  <si>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</si>
  <si>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</si>
  <si>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</si>
  <si>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</si>
  <si>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</si>
  <si>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</si>
  <si>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</si>
  <si>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</si>
  <si>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</si>
  <si>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</si>
  <si>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</si>
  <si>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</si>
  <si>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</si>
  <si>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</si>
  <si>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</si>
  <si>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</si>
  <si>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</si>
  <si>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</si>
  <si>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</si>
  <si>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</si>
  <si>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</si>
  <si>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</si>
  <si>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</si>
  <si>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</si>
  <si>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</si>
  <si>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</si>
  <si>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</si>
  <si>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</si>
  <si>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</si>
  <si>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</si>
  <si>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</si>
  <si>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</si>
  <si>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</si>
  <si>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</si>
  <si>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</si>
  <si>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</si>
  <si>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</si>
  <si>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</si>
  <si>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</si>
  <si>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</si>
  <si>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</si>
  <si>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</si>
  <si>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</si>
  <si>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</si>
  <si>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</si>
  <si>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</si>
  <si>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</si>
  <si>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</si>
  <si>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</si>
  <si>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</si>
  <si>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</si>
  <si>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</si>
  <si>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</si>
  <si>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</si>
  <si>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</si>
  <si>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</si>
  <si>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</si>
  <si>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</si>
  <si>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</si>
  <si>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</si>
  <si>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</si>
  <si>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</si>
  <si>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</si>
  <si>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</si>
  <si>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</si>
  <si>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</si>
  <si>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</si>
  <si>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</si>
  <si>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</si>
  <si>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</si>
  <si>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</si>
  <si>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</si>
  <si>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</si>
  <si>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</si>
  <si>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</si>
  <si>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</si>
  <si>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</si>
  <si>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</si>
  <si>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</si>
  <si>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</si>
  <si>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</si>
  <si>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</si>
  <si>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</si>
  <si>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</si>
  <si>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</si>
  <si>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</si>
  <si>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</si>
  <si>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</si>
  <si>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</si>
  <si>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</si>
  <si>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</si>
  <si>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</si>
  <si>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</si>
  <si>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</si>
  <si>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</si>
  <si>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</si>
  <si>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</si>
  <si>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</si>
  <si>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</si>
  <si>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</si>
  <si>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</si>
  <si>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</si>
  <si>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</si>
  <si>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</si>
  <si>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</si>
  <si>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</si>
  <si>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</si>
  <si>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</si>
  <si>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</si>
  <si>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</si>
  <si>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</si>
  <si>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</si>
  <si>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</si>
  <si>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</si>
  <si>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</si>
  <si>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</si>
  <si>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</si>
  <si>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</si>
  <si>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</si>
  <si>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</si>
  <si>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</si>
  <si>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</si>
  <si>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</si>
  <si>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</si>
  <si>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</si>
  <si>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</si>
  <si>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</si>
  <si>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</si>
  <si>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</si>
  <si>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</si>
  <si>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</si>
  <si>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</si>
  <si>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</si>
  <si>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</si>
  <si>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</si>
  <si>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</si>
  <si>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</si>
  <si>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</si>
  <si>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</si>
  <si>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</si>
  <si>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</si>
  <si>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</si>
  <si>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</si>
  <si>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</si>
  <si>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</si>
  <si>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</si>
  <si>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</si>
  <si>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</si>
  <si>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</si>
  <si>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</si>
  <si>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</si>
  <si>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</si>
  <si>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</si>
  <si>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</si>
  <si>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</si>
  <si>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</si>
  <si>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</si>
  <si>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</si>
  <si>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</si>
  <si>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</si>
  <si>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</si>
  <si>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</si>
  <si>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</si>
  <si>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</si>
  <si>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</si>
  <si>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</si>
  <si>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</si>
  <si>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</si>
  <si>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</si>
  <si>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</si>
  <si>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</si>
  <si>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</si>
  <si>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</si>
  <si>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</si>
  <si>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</si>
  <si>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</si>
  <si>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</si>
  <si>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</si>
  <si>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</si>
  <si>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</si>
  <si>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</si>
  <si>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</si>
  <si>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</si>
  <si>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</si>
  <si>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</si>
  <si>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</si>
  <si>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</si>
  <si>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</si>
  <si>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</si>
  <si>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</si>
  <si>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</si>
  <si>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</si>
  <si>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</si>
  <si>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</si>
  <si>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</si>
  <si>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</si>
  <si>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</si>
  <si>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</si>
  <si>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</si>
  <si>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</si>
  <si>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</si>
  <si>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</si>
  <si>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</si>
  <si>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</si>
  <si>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</si>
  <si>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</si>
  <si>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</si>
  <si>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</si>
  <si>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</si>
  <si>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</si>
  <si>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</si>
  <si>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</si>
  <si>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</si>
  <si>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</si>
  <si>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</si>
  <si>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</si>
  <si>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</si>
  <si>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</si>
  <si>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</si>
  <si>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</si>
  <si>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</si>
  <si>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</si>
  <si>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</si>
  <si>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</si>
  <si>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</si>
  <si>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</si>
  <si>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</si>
  <si>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</si>
  <si>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</si>
  <si>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</si>
  <si>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</si>
  <si>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</si>
  <si>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</si>
  <si>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</si>
  <si>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</si>
  <si>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</si>
  <si>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</si>
  <si>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</si>
  <si>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</si>
  <si>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</si>
  <si>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</si>
  <si>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</si>
  <si>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</si>
  <si>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</si>
  <si>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</si>
  <si>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</si>
  <si>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</si>
  <si>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</si>
  <si>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</si>
  <si>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</si>
  <si>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</si>
  <si>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</si>
  <si>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</si>
  <si>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</si>
  <si>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</si>
  <si>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</si>
  <si>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</si>
  <si>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</si>
  <si>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</si>
  <si>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</si>
  <si>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</si>
  <si>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</si>
  <si>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</si>
  <si>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</si>
  <si>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</si>
  <si>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</si>
  <si>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</si>
  <si>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</si>
  <si>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</si>
  <si>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</si>
  <si>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</si>
  <si>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</si>
  <si>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</si>
  <si>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</si>
  <si>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</si>
  <si>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</si>
  <si>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</si>
  <si>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</si>
  <si>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</si>
  <si>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</si>
  <si>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</si>
  <si>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</si>
  <si>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</si>
  <si>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</si>
  <si>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</si>
  <si>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</si>
  <si>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</si>
  <si>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</si>
  <si>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</si>
  <si>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</si>
  <si>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</si>
  <si>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</si>
  <si>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</si>
  <si>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</si>
  <si>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</si>
  <si>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</si>
  <si>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</si>
  <si>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</si>
  <si>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</si>
  <si>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</si>
  <si>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</si>
  <si>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</si>
  <si>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</si>
  <si>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</si>
  <si>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</si>
  <si>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</si>
  <si>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</si>
  <si>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</si>
  <si>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</si>
  <si>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</si>
  <si>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</si>
  <si>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</si>
  <si>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</si>
  <si>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</si>
  <si>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</si>
  <si>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</si>
  <si>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</si>
  <si>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</si>
  <si>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</si>
  <si>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</si>
  <si>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</si>
  <si>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</si>
  <si>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</si>
  <si>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</si>
  <si>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</si>
  <si>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</si>
  <si>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</si>
  <si>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</si>
  <si>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</si>
  <si>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</si>
  <si>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</si>
  <si>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</si>
  <si>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</si>
  <si>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</si>
  <si>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</si>
  <si>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</si>
  <si>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</si>
  <si>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</si>
  <si>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</si>
  <si>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</si>
  <si>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</si>
  <si>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</si>
  <si>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</si>
  <si>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</si>
  <si>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</si>
  <si>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</si>
  <si>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</si>
  <si>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</si>
  <si>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</si>
  <si>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</si>
  <si>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</si>
  <si>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</si>
  <si>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</si>
  <si>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</si>
  <si>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</si>
  <si>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</si>
  <si>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</si>
  <si>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</si>
  <si>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</si>
  <si>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</si>
  <si>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</si>
  <si>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</si>
  <si>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</si>
  <si>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</si>
  <si>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</si>
  <si>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</si>
  <si>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</si>
  <si>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</si>
  <si>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</si>
  <si>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</si>
  <si>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</si>
  <si>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</si>
  <si>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</si>
  <si>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</si>
  <si>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</si>
  <si>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</si>
  <si>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</si>
  <si>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</si>
  <si>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</si>
  <si>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</si>
  <si>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</si>
  <si>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</si>
  <si>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</si>
  <si>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</si>
  <si>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</si>
  <si>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</si>
  <si>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</si>
  <si>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</si>
  <si>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</si>
  <si>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</si>
  <si>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</si>
  <si>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</si>
  <si>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</si>
  <si>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</si>
  <si>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</si>
  <si>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</si>
  <si>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</si>
  <si>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</si>
  <si>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</si>
  <si>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</si>
  <si>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</si>
  <si>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</si>
  <si>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</si>
  <si>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</si>
  <si>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</si>
  <si>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</si>
  <si>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</si>
  <si>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</si>
  <si>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</si>
  <si>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</si>
  <si>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</si>
  <si>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</si>
  <si>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</si>
  <si>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</si>
  <si>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</si>
  <si>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</si>
  <si>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</si>
  <si>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</si>
  <si>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</si>
  <si>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</si>
  <si>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</si>
  <si>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</si>
  <si>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</si>
  <si>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</si>
  <si>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</si>
  <si>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</si>
  <si>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</si>
  <si>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</si>
  <si>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</si>
  <si>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</si>
  <si>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</si>
  <si>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</si>
  <si>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</si>
  <si>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</si>
  <si>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</si>
  <si>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</si>
  <si>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</si>
  <si>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</si>
  <si>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</si>
  <si>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</si>
  <si>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</si>
  <si>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</si>
  <si>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</si>
  <si>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</si>
  <si>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</si>
  <si>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</si>
  <si>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</si>
  <si>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</si>
  <si>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</si>
  <si>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</si>
  <si>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</si>
  <si>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</si>
  <si>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</si>
  <si>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</si>
  <si>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</si>
  <si>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</si>
  <si>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</si>
  <si>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</si>
  <si>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</si>
  <si>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</si>
  <si>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</si>
  <si>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</si>
  <si>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</si>
  <si>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</si>
  <si>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</si>
  <si>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</si>
  <si>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</si>
  <si>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</si>
  <si>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</si>
  <si>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</si>
  <si>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</si>
  <si>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</si>
  <si>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</si>
  <si>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</si>
  <si>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</si>
  <si>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</si>
  <si>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</si>
  <si>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</si>
  <si>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</si>
  <si>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</si>
  <si>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</si>
  <si>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</si>
  <si>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</si>
  <si>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</si>
  <si>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</si>
  <si>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</si>
  <si>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</si>
  <si>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</si>
  <si>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</si>
  <si>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</si>
  <si>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</si>
  <si>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</si>
  <si>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</si>
  <si>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</si>
  <si>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</si>
  <si>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</si>
  <si>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</si>
  <si>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</si>
  <si>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</si>
  <si>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</si>
  <si>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</si>
  <si>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</si>
  <si>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</si>
  <si>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</si>
  <si>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</si>
  <si>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</si>
  <si>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</si>
  <si>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</si>
  <si>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</si>
  <si>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</si>
  <si>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</si>
  <si>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</si>
  <si>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</si>
  <si>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</si>
  <si>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</si>
  <si>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</si>
  <si>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</si>
  <si>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</si>
  <si>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</si>
  <si>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</si>
  <si>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</si>
  <si>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</si>
  <si>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</si>
  <si>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</si>
  <si>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</si>
  <si>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</si>
  <si>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</si>
  <si>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</si>
  <si>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</si>
  <si>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</si>
  <si>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</si>
  <si>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</si>
  <si>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</si>
  <si>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</si>
  <si>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</si>
  <si>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</si>
  <si>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</si>
  <si>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</si>
  <si>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</si>
  <si>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</si>
  <si>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</si>
  <si>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</si>
  <si>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</si>
  <si>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</si>
  <si>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</si>
  <si>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</si>
  <si>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</si>
  <si>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</si>
  <si>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</si>
  <si>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</si>
  <si>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</si>
  <si>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</si>
  <si>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</si>
  <si>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</si>
  <si>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</si>
  <si>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</si>
  <si>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</si>
  <si>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</si>
  <si>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</si>
  <si>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</si>
  <si>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</si>
  <si>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</si>
  <si>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</si>
  <si>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</si>
  <si>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</si>
  <si>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</si>
  <si>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</si>
  <si>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</si>
  <si>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</si>
  <si>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</si>
  <si>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</si>
  <si>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</si>
  <si>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</si>
  <si>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</si>
  <si>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</si>
  <si>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</si>
  <si>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</si>
  <si>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</si>
  <si>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</si>
  <si>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</si>
  <si>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</si>
  <si>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</si>
  <si>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</si>
  <si>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</si>
  <si>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</si>
  <si>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</si>
  <si>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</si>
  <si>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</si>
  <si>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</si>
  <si>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</si>
  <si>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</si>
  <si>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</si>
  <si>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</si>
  <si>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</si>
  <si>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</si>
  <si>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</si>
  <si>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</si>
  <si>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</si>
  <si>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</si>
  <si>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</si>
  <si>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</si>
  <si>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</si>
  <si>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</si>
  <si>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</si>
  <si>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</si>
  <si>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</si>
  <si>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</si>
  <si>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</si>
  <si>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</si>
  <si>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</si>
  <si>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</si>
  <si>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</si>
  <si>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</si>
  <si>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</si>
  <si>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</si>
  <si>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</si>
  <si>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</si>
  <si>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</si>
  <si>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</si>
  <si>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</si>
  <si>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</si>
  <si>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</si>
  <si>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</si>
  <si>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</si>
  <si>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</si>
  <si>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</si>
  <si>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</si>
  <si>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</si>
  <si>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</si>
  <si>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</si>
  <si>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</si>
  <si>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</si>
  <si>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</si>
  <si>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</si>
  <si>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</si>
  <si>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</si>
  <si>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</si>
  <si>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</si>
  <si>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</si>
  <si>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</si>
  <si>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</si>
  <si>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</si>
  <si>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</si>
  <si>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</si>
  <si>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</si>
  <si>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</si>
  <si>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</si>
  <si>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</si>
  <si>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</si>
  <si>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</si>
  <si>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</si>
  <si>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</si>
  <si>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</si>
  <si>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</si>
  <si>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</si>
  <si>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</si>
  <si>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</si>
  <si>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</si>
  <si>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</si>
  <si>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</si>
  <si>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</si>
  <si>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</si>
  <si>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</si>
  <si>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</si>
  <si>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</si>
  <si>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</si>
  <si>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</si>
  <si>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</si>
  <si>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</si>
  <si>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</si>
  <si>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</si>
  <si>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</si>
  <si>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</si>
  <si>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</si>
  <si>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</si>
  <si>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</si>
  <si>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</si>
  <si>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</si>
  <si>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</si>
  <si>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</si>
  <si>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</si>
  <si>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</si>
  <si>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</si>
  <si>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</si>
  <si>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</si>
  <si>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</si>
  <si>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</si>
  <si>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</si>
  <si>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</si>
  <si>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</si>
  <si>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</si>
  <si>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</si>
  <si>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</si>
  <si>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</si>
  <si>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</si>
  <si>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</si>
  <si>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</si>
  <si>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</si>
  <si>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</si>
  <si>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</si>
  <si>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</si>
  <si>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</si>
  <si>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</si>
  <si>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</si>
  <si>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</si>
  <si>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</si>
  <si>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</si>
  <si>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</si>
  <si>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</si>
  <si>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</si>
  <si>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</si>
  <si>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</si>
  <si>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</si>
  <si>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</si>
  <si>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</si>
  <si>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</si>
  <si>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</si>
  <si>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</si>
  <si>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</si>
  <si>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</si>
  <si>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</si>
  <si>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</si>
  <si>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</si>
  <si>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</si>
  <si>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</si>
  <si>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</si>
  <si>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</si>
  <si>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</si>
  <si>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</si>
  <si>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</si>
  <si>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</si>
  <si>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</si>
  <si>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</si>
  <si>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</si>
  <si>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</si>
  <si>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</si>
  <si>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</si>
  <si>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</si>
  <si>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</si>
  <si>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</si>
  <si>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</si>
  <si>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</si>
  <si>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</si>
  <si>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</si>
  <si>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</si>
  <si>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</si>
  <si>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</si>
  <si>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</si>
  <si>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</si>
  <si>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</si>
  <si>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</si>
  <si>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</si>
  <si>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</si>
  <si>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</si>
  <si>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</si>
  <si>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</si>
  <si>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</si>
  <si>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</si>
  <si>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</si>
  <si>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</si>
  <si>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</si>
  <si>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</si>
  <si>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</si>
  <si>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</si>
  <si>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</si>
  <si>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</si>
  <si>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</si>
  <si>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</si>
  <si>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</si>
  <si>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</si>
  <si>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</si>
  <si>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</si>
  <si>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</si>
  <si>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</si>
  <si>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</si>
  <si>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</si>
  <si>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</si>
  <si>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</si>
  <si>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</si>
  <si>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</si>
  <si>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</si>
  <si>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</si>
  <si>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</si>
  <si>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</si>
  <si>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</si>
  <si>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</si>
  <si>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</si>
  <si>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</si>
  <si>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</si>
  <si>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</si>
  <si>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</si>
  <si>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</si>
  <si>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</si>
  <si>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</si>
  <si>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</si>
  <si>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</si>
  <si>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</si>
  <si>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</si>
  <si>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</si>
  <si>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</si>
  <si>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</si>
  <si>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</si>
  <si>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</si>
  <si>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</si>
  <si>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</si>
  <si>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</si>
  <si>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</si>
  <si>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</si>
  <si>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</si>
  <si>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</si>
  <si>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</si>
  <si>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</si>
  <si>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</si>
  <si>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</si>
  <si>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</si>
  <si>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</si>
  <si>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</si>
  <si>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</si>
  <si>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</si>
  <si>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</si>
  <si>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</si>
  <si>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</si>
  <si>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</si>
  <si>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</si>
  <si>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</si>
  <si>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</si>
  <si>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</si>
  <si>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</si>
  <si>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</si>
  <si>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</si>
  <si>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</si>
  <si>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</si>
  <si>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</si>
  <si>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</si>
  <si>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</si>
  <si>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</si>
  <si>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</si>
  <si>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</si>
  <si>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</si>
  <si>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</si>
  <si>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</si>
  <si>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</si>
  <si>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</si>
  <si>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</si>
  <si>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</si>
  <si>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</si>
  <si>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</si>
  <si>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</si>
  <si>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</si>
  <si>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</si>
  <si>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</si>
  <si>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</si>
  <si>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</si>
  <si>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</si>
  <si>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</si>
  <si>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</si>
  <si>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</si>
  <si>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</si>
  <si>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</si>
  <si>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</si>
  <si>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</si>
  <si>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</si>
  <si>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</si>
  <si>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</si>
  <si>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</si>
  <si>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</si>
  <si>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</si>
  <si>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</si>
  <si>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</si>
  <si>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</si>
  <si>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</si>
  <si>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</si>
  <si>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</si>
  <si>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</si>
  <si>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</si>
  <si>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</si>
  <si>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</si>
  <si>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</si>
  <si>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</si>
  <si>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</si>
  <si>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</si>
  <si>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</si>
  <si>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</si>
  <si>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</si>
  <si>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</si>
  <si>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</si>
  <si>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</si>
  <si>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</si>
  <si>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</si>
  <si>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</si>
  <si>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</si>
  <si>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</si>
  <si>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</si>
  <si>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</si>
  <si>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</si>
  <si>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</si>
  <si>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</si>
  <si>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</si>
  <si>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</si>
  <si>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</si>
  <si>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</si>
  <si>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</si>
  <si>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</si>
  <si>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</si>
  <si>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</si>
  <si>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</si>
  <si>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</si>
  <si>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</si>
  <si>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</si>
  <si>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</si>
  <si>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</si>
  <si>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</si>
  <si>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</si>
  <si>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</si>
  <si>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</si>
  <si>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</si>
  <si>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</si>
  <si>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</si>
  <si>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</si>
  <si>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</si>
  <si>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</si>
  <si>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</si>
  <si>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</si>
  <si>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</si>
  <si>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</si>
  <si>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</si>
  <si>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</si>
  <si>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</si>
  <si>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</si>
  <si>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</si>
  <si>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</si>
  <si>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</si>
  <si>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</si>
  <si>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</si>
  <si>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</si>
  <si>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</si>
  <si>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</si>
  <si>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</si>
  <si>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</si>
  <si>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</si>
  <si>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</si>
  <si>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</si>
  <si>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</si>
  <si>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</si>
  <si>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</si>
  <si>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</si>
  <si>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</si>
  <si>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</si>
  <si>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</si>
  <si>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</si>
  <si>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</si>
  <si>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</si>
  <si>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</si>
  <si>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</si>
  <si>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</si>
  <si>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</si>
  <si>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</si>
  <si>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</si>
  <si>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</si>
  <si>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</si>
  <si>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</si>
  <si>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</si>
  <si>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</si>
  <si>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</si>
  <si>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</si>
  <si>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</si>
  <si>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</si>
  <si>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</si>
  <si>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</si>
  <si>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</si>
  <si>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</si>
  <si>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</si>
  <si>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</si>
  <si>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</si>
  <si>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</si>
  <si>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</si>
  <si>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</si>
  <si>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</si>
  <si>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</si>
  <si>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</si>
  <si>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</si>
  <si>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</si>
  <si>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</si>
  <si>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</si>
  <si>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</si>
  <si>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</si>
  <si>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</si>
  <si>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</si>
  <si>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</si>
  <si>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</si>
  <si>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</si>
  <si>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</si>
  <si>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</si>
  <si>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</si>
  <si>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</si>
  <si>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</si>
  <si>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</si>
  <si>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</si>
  <si>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</si>
  <si>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</si>
  <si>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</si>
  <si>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</si>
  <si>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</si>
  <si>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</si>
  <si>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</si>
  <si>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</si>
  <si>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</si>
  <si>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</si>
  <si>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</si>
  <si>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</si>
  <si>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</si>
  <si>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</si>
  <si>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</si>
  <si>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</si>
  <si>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</si>
  <si>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</si>
  <si>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</si>
  <si>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</si>
  <si>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</si>
  <si>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</si>
  <si>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</si>
  <si>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</si>
  <si>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</si>
  <si>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</si>
  <si>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</si>
  <si>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</si>
  <si>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</si>
  <si>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</si>
  <si>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</si>
  <si>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</si>
  <si>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</si>
  <si>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</si>
  <si>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</si>
  <si>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</si>
  <si>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</si>
  <si>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</si>
  <si>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</si>
  <si>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</si>
  <si>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</si>
  <si>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</si>
  <si>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</si>
  <si>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</si>
  <si>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</si>
  <si>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</si>
  <si>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</si>
  <si>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</si>
  <si>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</si>
  <si>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</si>
  <si>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</si>
  <si>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</si>
  <si>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</si>
  <si>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</si>
  <si>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</si>
  <si>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</si>
  <si>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</si>
  <si>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</si>
  <si>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</si>
  <si>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</si>
  <si>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</si>
  <si>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</si>
  <si>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</si>
  <si>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</si>
  <si>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</si>
  <si>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</si>
  <si>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</si>
  <si>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</si>
  <si>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</si>
  <si>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</si>
  <si>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</si>
  <si>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</si>
  <si>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</si>
  <si>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</si>
  <si>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</si>
  <si>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</si>
  <si>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</si>
  <si>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</si>
  <si>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</si>
  <si>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</si>
  <si>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</si>
  <si>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</si>
  <si>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</si>
  <si>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</si>
  <si>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</si>
  <si>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</si>
  <si>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</si>
  <si>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</si>
  <si>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</si>
  <si>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</si>
  <si>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</si>
  <si>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</si>
  <si>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</si>
  <si>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</si>
  <si>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</si>
  <si>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</si>
  <si>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</si>
  <si>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</si>
  <si>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</si>
  <si>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</si>
  <si>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</si>
  <si>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</si>
  <si>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</si>
  <si>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</si>
  <si>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</si>
  <si>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</si>
  <si>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</si>
  <si>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</si>
  <si>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</si>
  <si>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</si>
  <si>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</si>
  <si>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</si>
  <si>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</si>
  <si>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</si>
  <si>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</si>
  <si>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</si>
  <si>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</si>
  <si>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</si>
  <si>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</si>
  <si>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</si>
  <si>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</si>
  <si>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</si>
  <si>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</si>
  <si>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</si>
  <si>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</si>
  <si>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</si>
  <si>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</si>
  <si>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</si>
  <si>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</si>
  <si>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</si>
  <si>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</si>
  <si>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</si>
  <si>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</si>
  <si>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</si>
  <si>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</si>
  <si>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</si>
  <si>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</si>
  <si>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</si>
  <si>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</si>
  <si>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</si>
  <si>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</si>
  <si>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</si>
  <si>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</si>
  <si>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</si>
  <si>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</si>
  <si>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</si>
  <si>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</si>
  <si>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</si>
  <si>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</si>
  <si>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</si>
  <si>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</si>
  <si>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</si>
  <si>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</si>
  <si>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</si>
  <si>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</si>
  <si>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</si>
  <si>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</si>
  <si>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</si>
  <si>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</si>
  <si>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</si>
  <si>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</si>
  <si>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</si>
  <si>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</si>
  <si>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</si>
  <si>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</si>
  <si>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</si>
  <si>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</si>
  <si>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</si>
  <si>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</si>
  <si>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</si>
  <si>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</si>
  <si>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</si>
  <si>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</si>
  <si>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</si>
  <si>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</si>
  <si>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</si>
  <si>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</si>
  <si>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</si>
  <si>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</si>
  <si>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</si>
  <si>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</si>
  <si>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</si>
  <si>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</si>
  <si>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</si>
  <si>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</si>
  <si>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</si>
  <si>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</si>
  <si>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</si>
  <si>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</si>
  <si>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</si>
  <si>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</si>
  <si>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</si>
  <si>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</si>
  <si>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</si>
  <si>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</si>
  <si>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</si>
  <si>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</si>
  <si>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</si>
  <si>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</si>
  <si>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</si>
  <si>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</si>
  <si>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</si>
  <si>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</si>
  <si>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</si>
  <si>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</si>
  <si>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</si>
  <si>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</si>
  <si>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</si>
  <si>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</si>
  <si>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</si>
  <si>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</si>
  <si>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</si>
  <si>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</si>
  <si>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</si>
  <si>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</si>
  <si>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</si>
  <si>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</si>
  <si>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</si>
  <si>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</si>
  <si>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</si>
  <si>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</si>
  <si>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</si>
  <si>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</si>
  <si>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</si>
  <si>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</si>
  <si>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</si>
  <si>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</si>
  <si>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</si>
  <si>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</si>
  <si>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</si>
  <si>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</si>
  <si>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</si>
  <si>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</si>
  <si>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</si>
  <si>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</si>
  <si>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</si>
  <si>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</si>
  <si>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</si>
  <si>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</si>
  <si>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</si>
  <si>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</si>
  <si>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</si>
  <si>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</si>
  <si>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</si>
  <si>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</si>
  <si>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</si>
  <si>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</si>
  <si>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</si>
  <si>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</si>
  <si>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</si>
  <si>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</si>
  <si>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</si>
  <si>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</si>
  <si>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</si>
  <si>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</si>
  <si>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</si>
  <si>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</si>
  <si>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</si>
  <si>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</si>
  <si>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</si>
  <si>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</si>
  <si>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</si>
  <si>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</si>
  <si>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</si>
  <si>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</si>
  <si>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</si>
  <si>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</si>
  <si>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</si>
  <si>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</si>
  <si>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</si>
  <si>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</si>
  <si>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</si>
  <si>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</si>
  <si>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</si>
  <si>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</si>
  <si>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</si>
  <si>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</si>
  <si>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</si>
  <si>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</si>
  <si>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</si>
  <si>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</si>
  <si>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</si>
  <si>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</si>
  <si>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</si>
  <si>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</si>
  <si>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</si>
  <si>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</si>
  <si>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</si>
  <si>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</si>
  <si>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</si>
  <si>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</si>
  <si>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</si>
  <si>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</si>
  <si>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</si>
  <si>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</si>
  <si>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</si>
  <si>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</si>
  <si>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</si>
  <si>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</si>
  <si>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</si>
  <si>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</si>
  <si>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</si>
  <si>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</si>
  <si>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</si>
  <si>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</si>
  <si>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</si>
  <si>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</si>
  <si>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</si>
  <si>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</si>
  <si>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</si>
  <si>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</si>
  <si>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</si>
  <si>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</si>
  <si>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</si>
  <si>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</si>
  <si>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</si>
  <si>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</si>
  <si>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</si>
  <si>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</si>
  <si>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</si>
  <si>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</si>
  <si>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</si>
  <si>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</si>
  <si>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</si>
  <si>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</si>
  <si>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</si>
  <si>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</si>
  <si>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</si>
  <si>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</si>
  <si>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</si>
  <si>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</si>
  <si>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</si>
  <si>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</si>
  <si>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</si>
  <si>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</si>
  <si>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</si>
  <si>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</si>
  <si>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</si>
  <si>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</si>
  <si>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</si>
  <si>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</si>
  <si>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</si>
  <si>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</si>
  <si>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</si>
  <si>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</si>
  <si>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</si>
  <si>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</si>
  <si>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</si>
  <si>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</si>
  <si>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</si>
  <si>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</si>
  <si>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</si>
  <si>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</si>
  <si>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</si>
  <si>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</si>
  <si>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</si>
  <si>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</si>
  <si>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</si>
  <si>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</si>
  <si>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</si>
  <si>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</si>
  <si>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</si>
  <si>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</si>
  <si>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</si>
  <si>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</si>
  <si>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</si>
  <si>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</si>
  <si>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</si>
  <si>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</si>
  <si>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</si>
  <si>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</si>
  <si>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</si>
  <si>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</si>
  <si>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</si>
  <si>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</si>
  <si>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</si>
  <si>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</si>
  <si>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</si>
  <si>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</si>
  <si>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</si>
  <si>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</si>
  <si>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</si>
  <si>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</si>
  <si>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</si>
  <si>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</si>
  <si>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</si>
  <si>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</si>
  <si>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</si>
  <si>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</si>
  <si>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</si>
  <si>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</si>
  <si>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</si>
  <si>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</si>
  <si>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</si>
  <si>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</si>
  <si>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</si>
  <si>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</si>
  <si>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</si>
  <si>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</si>
  <si>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</si>
  <si>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</si>
  <si>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</si>
  <si>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</si>
  <si>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</si>
  <si>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</si>
  <si>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</si>
  <si>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</si>
  <si>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</si>
  <si>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</si>
  <si>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</si>
  <si>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</si>
  <si>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</si>
  <si>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</si>
  <si>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</si>
  <si>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</si>
  <si>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</si>
  <si>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</si>
  <si>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</si>
  <si>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</si>
  <si>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</si>
  <si>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</si>
  <si>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</si>
  <si>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</si>
  <si>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</si>
  <si>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</si>
  <si>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</si>
  <si>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</si>
  <si>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</si>
  <si>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</si>
  <si>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</si>
  <si>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</si>
  <si>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</si>
  <si>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</si>
  <si>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</si>
  <si>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</si>
  <si>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</si>
  <si>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</si>
  <si>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</si>
  <si>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</si>
  <si>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</si>
  <si>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</si>
  <si>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</si>
  <si>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</si>
  <si>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</si>
  <si>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</si>
  <si>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</si>
  <si>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</si>
  <si>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</si>
  <si>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</si>
  <si>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</si>
  <si>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</si>
  <si>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</si>
  <si>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</si>
  <si>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</si>
  <si>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</si>
  <si>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</si>
  <si>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</si>
  <si>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</si>
  <si>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</si>
  <si>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</si>
  <si>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</si>
  <si>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</si>
  <si>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</si>
  <si>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</si>
  <si>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</si>
  <si>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</si>
  <si>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</si>
  <si>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</si>
  <si>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</si>
  <si>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</si>
  <si>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</si>
  <si>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</si>
  <si>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</si>
  <si>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</si>
  <si>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</si>
  <si>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</si>
  <si>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</si>
  <si>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</si>
  <si>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</si>
  <si>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</si>
  <si>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</si>
  <si>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</si>
  <si>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</si>
  <si>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</si>
  <si>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</si>
  <si>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</si>
  <si>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</si>
  <si>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</si>
  <si>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</si>
  <si>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</si>
  <si>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</si>
  <si>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</si>
  <si>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</si>
  <si>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</si>
  <si>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</si>
  <si>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</si>
  <si>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</si>
  <si>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</si>
  <si>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</si>
  <si>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</si>
  <si>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</si>
  <si>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</si>
  <si>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</si>
  <si>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</si>
  <si>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</si>
  <si>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</si>
  <si>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</si>
  <si>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</si>
  <si>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</si>
  <si>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</si>
  <si>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</si>
  <si>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</si>
  <si>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</si>
  <si>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</si>
  <si>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</si>
  <si>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</si>
  <si>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</si>
  <si>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</si>
  <si>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</si>
  <si>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</si>
  <si>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</si>
  <si>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</si>
  <si>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</si>
  <si>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</si>
  <si>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</si>
  <si>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</si>
  <si>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</si>
  <si>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</si>
  <si>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</si>
  <si>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</si>
  <si>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</si>
  <si>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</si>
  <si>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</si>
  <si>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</si>
  <si>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</si>
  <si>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</si>
  <si>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</si>
  <si>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</si>
  <si>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</si>
  <si>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</si>
  <si>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</si>
  <si>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</si>
  <si>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</si>
  <si>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</si>
  <si>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</si>
  <si>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</si>
  <si>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</si>
  <si>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</si>
  <si>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</si>
  <si>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</si>
  <si>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</si>
  <si>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</si>
  <si>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</si>
  <si>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</si>
  <si>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</si>
  <si>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</si>
  <si>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</si>
  <si>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</si>
  <si>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</si>
  <si>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</si>
  <si>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</si>
  <si>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</si>
  <si>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</si>
  <si>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</si>
  <si>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</si>
  <si>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</si>
  <si>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</si>
  <si>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</si>
  <si>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</si>
  <si>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</si>
  <si>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</si>
  <si>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</si>
  <si>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</si>
  <si>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</si>
  <si>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</si>
  <si>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</si>
  <si>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</si>
  <si>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</si>
  <si>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</si>
  <si>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</si>
  <si>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</si>
  <si>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</si>
  <si>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</si>
  <si>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</si>
  <si>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</si>
  <si>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</si>
  <si>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</si>
  <si>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</si>
  <si>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</si>
  <si>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</si>
  <si>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</si>
  <si>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</si>
  <si>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</si>
  <si>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</si>
  <si>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</si>
  <si>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</si>
  <si>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</si>
  <si>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</si>
  <si>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</si>
  <si>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</si>
  <si>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</si>
  <si>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</si>
  <si>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</si>
  <si>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</si>
  <si>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</si>
  <si>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</si>
  <si>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</si>
  <si>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</si>
  <si>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</si>
  <si>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</si>
  <si>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</si>
  <si>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</si>
  <si>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</si>
  <si>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</si>
  <si>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</si>
  <si>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</si>
  <si>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</si>
  <si>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</si>
  <si>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</si>
  <si>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</si>
  <si>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</si>
  <si>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</si>
  <si>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</si>
  <si>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</si>
  <si>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</si>
  <si>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</si>
  <si>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</si>
  <si>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</si>
  <si>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</si>
  <si>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</si>
  <si>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</si>
  <si>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</si>
  <si>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</si>
  <si>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</si>
  <si>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</si>
  <si>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</si>
  <si>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</si>
  <si>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</si>
  <si>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</si>
  <si>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</si>
  <si>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</si>
  <si>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</si>
  <si>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</si>
  <si>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</si>
  <si>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</si>
  <si>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</si>
  <si>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</si>
  <si>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</si>
  <si>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</si>
  <si>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</si>
  <si>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</si>
  <si>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</si>
  <si>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</si>
  <si>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</si>
  <si>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</si>
  <si>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</si>
  <si>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</si>
  <si>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</si>
  <si>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</si>
  <si>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</si>
  <si>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</si>
  <si>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</si>
  <si>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</si>
  <si>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</si>
  <si>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</si>
  <si>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</si>
  <si>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</si>
  <si>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</si>
  <si>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</si>
  <si>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</si>
  <si>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</si>
  <si>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</si>
  <si>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</si>
  <si>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</si>
  <si>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</si>
  <si>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</si>
  <si>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</si>
  <si>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</si>
  <si>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</si>
  <si>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</si>
  <si>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</si>
  <si>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</si>
  <si>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</si>
  <si>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</si>
  <si>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</si>
  <si>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</si>
  <si>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</si>
  <si>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</si>
  <si>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</si>
  <si>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</si>
  <si>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</si>
  <si>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</si>
  <si>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</si>
  <si>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</si>
  <si>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</si>
  <si>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</si>
  <si>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</si>
  <si>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</si>
  <si>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</si>
  <si>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</si>
  <si>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</si>
  <si>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</si>
  <si>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</si>
  <si>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</si>
  <si>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</si>
  <si>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</si>
  <si>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</si>
  <si>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</si>
  <si>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</si>
  <si>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</si>
  <si>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</si>
  <si>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</si>
  <si>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</si>
  <si>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</si>
  <si>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</si>
  <si>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</si>
  <si>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</si>
  <si>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</si>
  <si>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</si>
  <si>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</si>
  <si>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</si>
  <si>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</si>
  <si>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</si>
  <si>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</si>
  <si>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</si>
  <si>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</si>
  <si>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</si>
  <si>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</si>
  <si>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</si>
  <si>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</si>
  <si>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</si>
  <si>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</si>
  <si>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</si>
  <si>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</si>
  <si>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</si>
  <si>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</si>
  <si>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</si>
  <si>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</si>
  <si>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</si>
  <si>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</si>
  <si>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</si>
  <si>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</si>
  <si>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</si>
  <si>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</si>
  <si>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</si>
  <si>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</si>
  <si>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</si>
  <si>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</si>
  <si>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</si>
  <si>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</si>
  <si>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</si>
  <si>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</si>
  <si>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</si>
  <si>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</si>
  <si>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</si>
  <si>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</si>
  <si>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</si>
  <si>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</si>
  <si>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</si>
  <si>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</si>
  <si>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</si>
  <si>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</si>
  <si>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</si>
  <si>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</si>
  <si>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</si>
  <si>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</si>
  <si>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</si>
  <si>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</si>
  <si>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</si>
  <si>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</si>
  <si>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</si>
  <si>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</si>
  <si>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</si>
  <si>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</si>
  <si>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</si>
  <si>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</si>
  <si>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</si>
  <si>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</si>
  <si>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</si>
  <si>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</si>
  <si>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</si>
  <si>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</si>
  <si>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</si>
  <si>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</si>
  <si>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</si>
  <si>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</si>
  <si>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</si>
  <si>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</si>
  <si>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</si>
  <si>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</si>
  <si>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</si>
  <si>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</si>
  <si>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</si>
  <si>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</si>
  <si>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</si>
  <si>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</si>
  <si>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</si>
  <si>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</si>
  <si>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</si>
  <si>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</si>
  <si>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</si>
  <si>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</si>
  <si>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</si>
  <si>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</si>
  <si>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</si>
  <si>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</si>
  <si>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</si>
  <si>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</si>
  <si>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</si>
  <si>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</si>
  <si>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</si>
  <si>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</si>
  <si>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</si>
  <si>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</si>
  <si>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</si>
  <si>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</si>
  <si>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</si>
  <si>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</si>
  <si>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</si>
  <si>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</si>
  <si>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</si>
  <si>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</si>
  <si>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</si>
  <si>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</si>
  <si>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</si>
  <si>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</si>
  <si>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</si>
  <si>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</si>
  <si>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</si>
  <si>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</si>
  <si>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</si>
  <si>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</si>
  <si>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</si>
  <si>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</si>
  <si>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</si>
  <si>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</si>
  <si>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</si>
  <si>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</si>
  <si>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</si>
  <si>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</si>
  <si>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</si>
  <si>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</si>
  <si>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</si>
  <si>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</si>
  <si>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</si>
  <si>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</si>
  <si>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</si>
  <si>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</si>
  <si>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</si>
  <si>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</si>
  <si>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</si>
  <si>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</si>
  <si>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</si>
  <si>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</si>
  <si>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</si>
  <si>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</si>
  <si>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</si>
  <si>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</si>
  <si>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</si>
  <si>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</si>
  <si>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</si>
  <si>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</si>
  <si>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</si>
  <si>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</si>
  <si>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</si>
  <si>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</si>
  <si>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</si>
  <si>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</si>
  <si>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</si>
  <si>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</si>
  <si>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</si>
  <si>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</si>
  <si>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</si>
  <si>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</si>
  <si>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</si>
  <si>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</si>
  <si>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</si>
  <si>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</si>
  <si>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</si>
  <si>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</si>
  <si>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</si>
  <si>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</si>
  <si>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</si>
  <si>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</si>
  <si>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</si>
  <si>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</si>
  <si>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</si>
  <si>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</si>
  <si>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</si>
  <si>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</si>
  <si>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</si>
  <si>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</si>
  <si>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</si>
  <si>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</si>
  <si>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</si>
  <si>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</si>
  <si>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</si>
  <si>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</si>
  <si>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</si>
  <si>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</si>
  <si>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</si>
  <si>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</si>
  <si>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</si>
  <si>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</si>
  <si>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</si>
  <si>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</si>
  <si>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</si>
  <si>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</si>
  <si>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</si>
  <si>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</si>
  <si>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</si>
  <si>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</si>
  <si>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</si>
  <si>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</si>
  <si>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</si>
  <si>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</si>
  <si>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</si>
  <si>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</si>
  <si>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</si>
  <si>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</si>
  <si>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</si>
  <si>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</si>
  <si>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</si>
  <si>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</si>
  <si>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</si>
  <si>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</si>
  <si>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</si>
  <si>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</si>
  <si>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</si>
  <si>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</si>
  <si>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</si>
  <si>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</si>
  <si>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</si>
  <si>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</si>
  <si>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</si>
  <si>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</si>
  <si>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</si>
  <si>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</si>
  <si>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</si>
  <si>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</si>
  <si>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</si>
  <si>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</si>
  <si>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</si>
  <si>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</si>
  <si>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</si>
  <si>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</si>
  <si>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</si>
  <si>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</si>
  <si>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</si>
  <si>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</si>
  <si>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</si>
  <si>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</si>
  <si>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</si>
  <si>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</si>
  <si>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</si>
  <si>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</si>
  <si>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</si>
  <si>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</si>
  <si>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</si>
  <si>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</si>
  <si>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</si>
  <si>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</si>
  <si>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</si>
  <si>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</si>
  <si>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</si>
  <si>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</si>
  <si>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</si>
  <si>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</si>
  <si>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</si>
  <si>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</si>
  <si>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</si>
  <si>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</si>
  <si>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</si>
  <si>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</si>
  <si>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</si>
  <si>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</si>
  <si>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</si>
  <si>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</si>
  <si>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</si>
  <si>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</si>
  <si>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</si>
  <si>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</si>
  <si>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</si>
  <si>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</si>
  <si>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</si>
  <si>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</si>
  <si>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</si>
  <si>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</si>
  <si>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</si>
  <si>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</si>
  <si>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</si>
  <si>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</si>
  <si>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</si>
  <si>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</si>
  <si>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</si>
  <si>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</si>
  <si>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</si>
  <si>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</si>
  <si>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</si>
  <si>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</si>
  <si>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</si>
  <si>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</si>
  <si>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</si>
  <si>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</si>
  <si>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</si>
  <si>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</si>
  <si>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</si>
  <si>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</si>
  <si>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</si>
  <si>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</si>
  <si>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</si>
  <si>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</si>
  <si>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</si>
  <si>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</si>
  <si>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</si>
  <si>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</si>
  <si>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</si>
  <si>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</si>
  <si>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</si>
  <si>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</si>
  <si>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</si>
  <si>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</si>
  <si>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</si>
  <si>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</si>
  <si>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</si>
  <si>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</si>
  <si>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</si>
  <si>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</si>
  <si>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</si>
  <si>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</si>
  <si>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</si>
  <si>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</si>
  <si>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</si>
  <si>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</si>
  <si>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</si>
  <si>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</si>
  <si>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</si>
  <si>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</si>
  <si>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</si>
  <si>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</si>
  <si>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</si>
  <si>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</si>
  <si>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</si>
  <si>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</si>
  <si>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</si>
  <si>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</si>
  <si>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</si>
  <si>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</si>
  <si>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</si>
  <si>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</si>
  <si>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</si>
  <si>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</si>
  <si>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</si>
  <si>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</si>
  <si>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</si>
  <si>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</si>
  <si>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</si>
  <si>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</si>
  <si>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</si>
  <si>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</si>
  <si>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</si>
  <si>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</si>
  <si>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</si>
  <si>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</si>
  <si>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</si>
  <si>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</si>
  <si>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</si>
  <si>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</si>
  <si>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</si>
  <si>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</si>
  <si>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</si>
  <si>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</si>
  <si>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</si>
  <si>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</si>
  <si>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</si>
  <si>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</si>
  <si>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</si>
  <si>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</si>
  <si>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</si>
  <si>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</si>
  <si>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</si>
  <si>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</si>
  <si>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</si>
  <si>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</si>
  <si>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</si>
  <si>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</si>
  <si>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</si>
  <si>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</si>
  <si>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</si>
  <si>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</si>
  <si>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</si>
  <si>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</si>
  <si>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</si>
  <si>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</si>
  <si>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</si>
  <si>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</si>
  <si>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</si>
  <si>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</si>
  <si>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</si>
  <si>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</si>
  <si>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</si>
  <si>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</si>
  <si>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</si>
  <si>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</si>
  <si>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</si>
  <si>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</si>
  <si>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</si>
  <si>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</si>
  <si>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</si>
  <si>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</si>
  <si>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</si>
  <si>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</si>
  <si>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</si>
  <si>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</si>
  <si>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</si>
  <si>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</si>
  <si>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</si>
  <si>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</si>
  <si>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</si>
  <si>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</si>
  <si>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</si>
  <si>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</si>
  <si>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</si>
  <si>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</si>
  <si>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</si>
  <si>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</si>
  <si>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</si>
  <si>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</si>
  <si>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</si>
  <si>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</si>
  <si>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</si>
  <si>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</si>
  <si>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</si>
  <si>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</si>
  <si>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</si>
  <si>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</si>
  <si>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</si>
  <si>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</si>
  <si>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</si>
  <si>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</si>
  <si>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</si>
  <si>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</si>
  <si>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</si>
  <si>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</si>
  <si>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</si>
  <si>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</si>
  <si>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</si>
  <si>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</si>
  <si>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</si>
  <si>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</si>
  <si>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</si>
  <si>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</si>
  <si>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</si>
  <si>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</si>
  <si>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</si>
  <si>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</si>
  <si>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</si>
  <si>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</si>
  <si>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</si>
  <si>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</si>
  <si>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</si>
  <si>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</si>
  <si>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</si>
  <si>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</si>
  <si>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</si>
  <si>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</si>
  <si>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</si>
  <si>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</si>
  <si>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</si>
  <si>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</si>
  <si>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</si>
  <si>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</si>
  <si>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</si>
  <si>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</si>
  <si>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</si>
  <si>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</si>
  <si>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</si>
  <si>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</si>
  <si>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</si>
  <si>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</si>
  <si>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</si>
  <si>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</si>
  <si>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</si>
  <si>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</si>
  <si>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</si>
  <si>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</si>
  <si>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</si>
  <si>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</si>
  <si>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</si>
  <si>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</si>
  <si>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</si>
  <si>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</si>
  <si>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</si>
  <si>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</si>
  <si>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</si>
  <si>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</si>
  <si>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</si>
  <si>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</si>
  <si>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</si>
  <si>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</si>
  <si>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</si>
  <si>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</si>
  <si>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</si>
  <si>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</si>
  <si>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</si>
  <si>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</si>
  <si>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</si>
  <si>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</si>
  <si>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</si>
  <si>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</si>
  <si>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</si>
  <si>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</si>
  <si>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</si>
  <si>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</si>
  <si>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</si>
  <si>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</si>
  <si>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</si>
  <si>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</si>
  <si>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</si>
  <si>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</si>
  <si>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</si>
  <si>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</si>
  <si>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</si>
  <si>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</si>
  <si>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</si>
  <si>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</si>
  <si>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</si>
  <si>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</si>
  <si>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</si>
  <si>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</si>
  <si>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</si>
  <si>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</si>
  <si>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</si>
  <si>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</si>
  <si>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</si>
  <si>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</si>
  <si>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</si>
  <si>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</si>
  <si>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</si>
  <si>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</si>
  <si>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</si>
  <si>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</si>
  <si>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</si>
  <si>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</si>
  <si>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</si>
  <si>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</si>
  <si>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</si>
  <si>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</si>
  <si>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</si>
  <si>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</si>
  <si>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</si>
  <si>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</si>
  <si>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</si>
  <si>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</si>
  <si>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</si>
  <si>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</si>
  <si>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</si>
  <si>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</si>
  <si>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</si>
  <si>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</si>
  <si>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</si>
  <si>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</si>
  <si>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</si>
  <si>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</si>
  <si>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</si>
  <si>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</si>
  <si>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</si>
  <si>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</si>
  <si>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</si>
  <si>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</si>
  <si>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</si>
  <si>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</si>
  <si>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</si>
  <si>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</si>
  <si>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</si>
  <si>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</si>
  <si>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</si>
  <si>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</si>
  <si>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</si>
  <si>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</si>
  <si>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</si>
  <si>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</si>
  <si>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</si>
  <si>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</si>
  <si>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</si>
  <si>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</si>
  <si>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</si>
  <si>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</si>
  <si>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</si>
  <si>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</si>
  <si>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</si>
  <si>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</si>
  <si>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</si>
  <si>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</si>
  <si>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</si>
  <si>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</si>
  <si>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</si>
  <si>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</si>
  <si>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</si>
  <si>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</si>
  <si>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</si>
  <si>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</si>
  <si>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</si>
  <si>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</si>
  <si>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</si>
  <si>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</si>
  <si>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</si>
  <si>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</si>
  <si>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</si>
  <si>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</si>
  <si>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</si>
  <si>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</si>
  <si>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</si>
  <si>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</si>
  <si>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</si>
  <si>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</si>
  <si>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</si>
  <si>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</si>
  <si>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</si>
  <si>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</si>
  <si>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</si>
  <si>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</si>
  <si>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</si>
  <si>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</si>
  <si>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</si>
  <si>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</si>
  <si>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</si>
  <si>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</si>
  <si>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</si>
  <si>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</si>
  <si>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</si>
  <si>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</si>
  <si>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</si>
  <si>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</si>
  <si>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</si>
  <si>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</si>
  <si>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</si>
  <si>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</si>
  <si>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</si>
  <si>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</si>
  <si>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</si>
  <si>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</si>
  <si>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</si>
  <si>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</si>
  <si>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</si>
  <si>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</si>
  <si>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</si>
  <si>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</si>
  <si>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</si>
  <si>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</si>
  <si>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</si>
  <si>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</si>
  <si>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</si>
  <si>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</si>
  <si>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</si>
  <si>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</si>
  <si>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</si>
  <si>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</si>
  <si>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</si>
  <si>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</si>
  <si>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</si>
  <si>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</si>
  <si>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</si>
  <si>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</si>
  <si>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</si>
  <si>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</si>
  <si>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</si>
  <si>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</si>
  <si>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</si>
  <si>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</si>
  <si>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</si>
  <si>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</si>
  <si>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</si>
  <si>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</si>
  <si>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</si>
  <si>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</si>
  <si>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</si>
  <si>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</si>
  <si>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</si>
  <si>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</si>
  <si>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</si>
  <si>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</si>
  <si>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</si>
  <si>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</si>
  <si>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</si>
  <si>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</si>
  <si>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</si>
  <si>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</si>
  <si>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</si>
  <si>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</si>
  <si>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</si>
  <si>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</si>
  <si>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</si>
  <si>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</si>
  <si>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</si>
  <si>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</si>
  <si>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</si>
  <si>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</si>
  <si>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</si>
  <si>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</si>
  <si>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</si>
  <si>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</si>
  <si>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</si>
  <si>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</si>
  <si>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</si>
  <si>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</si>
  <si>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</si>
  <si>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</si>
  <si>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</si>
  <si>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</si>
  <si>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</si>
  <si>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</si>
  <si>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</si>
  <si>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</si>
  <si>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</si>
  <si>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</si>
  <si>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</si>
  <si>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</si>
  <si>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</si>
  <si>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</si>
  <si>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</si>
  <si>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</si>
  <si>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</si>
  <si>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</si>
  <si>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</si>
  <si>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</si>
  <si>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</si>
  <si>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</si>
  <si>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</si>
  <si>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</si>
  <si>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</si>
  <si>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</si>
  <si>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</si>
  <si>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</si>
  <si>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</si>
  <si>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</si>
  <si>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</si>
  <si>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</si>
  <si>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</si>
  <si>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</si>
  <si>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</si>
  <si>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</si>
  <si>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</si>
  <si>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</si>
  <si>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</si>
  <si>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</si>
  <si>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</si>
  <si>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</si>
  <si>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</si>
  <si>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</si>
  <si>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</si>
  <si>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</si>
  <si>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</si>
  <si>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</si>
  <si>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</si>
  <si>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</si>
  <si>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</si>
  <si>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</si>
  <si>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</si>
  <si>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</si>
  <si>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</si>
  <si>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</si>
  <si>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</si>
  <si>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</si>
  <si>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</si>
  <si>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</si>
  <si>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</si>
  <si>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</si>
  <si>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</si>
  <si>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</si>
  <si>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</si>
  <si>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</si>
  <si>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</si>
  <si>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</si>
  <si>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</si>
  <si>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</si>
  <si>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</si>
  <si>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</si>
  <si>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</si>
  <si>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</si>
  <si>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</si>
  <si>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</si>
  <si>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</si>
  <si>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</si>
  <si>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</si>
  <si>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</si>
  <si>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</si>
  <si>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</si>
  <si>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</si>
  <si>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</si>
  <si>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</si>
  <si>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</si>
  <si>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</si>
  <si>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</si>
  <si>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</si>
  <si>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</si>
  <si>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</si>
  <si>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</si>
  <si>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</si>
  <si>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</si>
  <si>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</si>
  <si>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</si>
  <si>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</si>
  <si>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</si>
  <si>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</si>
  <si>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</si>
  <si>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</si>
  <si>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</si>
  <si>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</si>
  <si>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</si>
  <si>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</si>
  <si>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</si>
  <si>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</si>
  <si>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</si>
  <si>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</si>
  <si>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</si>
  <si>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</si>
  <si>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</si>
  <si>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</si>
  <si>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</si>
  <si>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</si>
  <si>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</si>
  <si>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</si>
  <si>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</si>
  <si>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</si>
  <si>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</si>
  <si>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</si>
  <si>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</si>
  <si>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</si>
  <si>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</si>
  <si>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</si>
  <si>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</si>
  <si>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</si>
  <si>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</si>
  <si>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</si>
  <si>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</si>
  <si>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</si>
  <si>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</si>
  <si>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</si>
  <si>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</si>
  <si>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</si>
  <si>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</si>
  <si>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</si>
  <si>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</si>
  <si>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</si>
  <si>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</si>
  <si>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</si>
  <si>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</si>
  <si>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</si>
  <si>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</si>
  <si>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</si>
  <si>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</si>
  <si>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</si>
  <si>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</si>
  <si>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</si>
  <si>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</si>
  <si>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</si>
  <si>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</si>
  <si>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</si>
  <si>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</si>
  <si>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</si>
  <si>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</si>
  <si>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</si>
  <si>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</si>
  <si>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</si>
  <si>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</si>
  <si>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</si>
  <si>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</si>
  <si>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</si>
  <si>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</si>
  <si>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</si>
  <si>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</si>
  <si>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</si>
  <si>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</si>
  <si>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</si>
  <si>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</si>
  <si>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</si>
  <si>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</si>
  <si>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</si>
  <si>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</si>
  <si>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</si>
  <si>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</si>
  <si>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</si>
  <si>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</si>
  <si>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</si>
  <si>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</si>
  <si>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</si>
  <si>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</si>
  <si>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</si>
  <si>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</si>
  <si>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</si>
  <si>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</si>
  <si>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</si>
  <si>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</si>
  <si>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</si>
  <si>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</si>
  <si>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</si>
  <si>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</si>
  <si>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</si>
  <si>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</si>
  <si>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</si>
  <si>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</si>
  <si>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</si>
  <si>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</si>
  <si>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</si>
  <si>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</si>
  <si>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</si>
  <si>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</si>
  <si>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</si>
  <si>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</si>
  <si>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</si>
  <si>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</si>
  <si>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</si>
  <si>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</si>
  <si>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</si>
  <si>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</si>
  <si>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</si>
  <si>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</si>
  <si>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</si>
  <si>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</si>
  <si>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</si>
  <si>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</si>
  <si>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</si>
  <si>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</si>
  <si>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</si>
  <si>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</si>
  <si>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</si>
  <si>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</si>
  <si>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</si>
  <si>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</si>
  <si>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</si>
  <si>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</si>
  <si>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</si>
  <si>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</si>
  <si>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</si>
  <si>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</si>
  <si>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</si>
  <si>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</si>
  <si>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</si>
  <si>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</si>
  <si>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</si>
  <si>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</si>
  <si>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</si>
  <si>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</si>
  <si>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</si>
  <si>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</si>
  <si>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</si>
  <si>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</si>
  <si>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</si>
  <si>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</si>
  <si>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</si>
  <si>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</si>
  <si>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</si>
  <si>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</si>
  <si>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</si>
  <si>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</si>
  <si>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</si>
  <si>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</si>
  <si>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</si>
  <si>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</si>
  <si>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</si>
  <si>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</si>
  <si>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</si>
  <si>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</si>
  <si>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</si>
  <si>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</si>
  <si>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</si>
  <si>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</si>
  <si>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</si>
  <si>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</si>
  <si>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</si>
  <si>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</si>
  <si>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</si>
  <si>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</si>
  <si>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</si>
  <si>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</si>
  <si>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</si>
  <si>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</si>
  <si>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</si>
  <si>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</si>
  <si>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</si>
  <si>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</si>
  <si>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</si>
  <si>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</si>
  <si>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</si>
  <si>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</si>
  <si>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</si>
  <si>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</si>
  <si>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</si>
  <si>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</si>
  <si>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</si>
  <si>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</si>
  <si>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</si>
  <si>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</si>
  <si>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</si>
  <si>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</si>
  <si>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</si>
  <si>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</si>
  <si>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</si>
  <si>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</si>
  <si>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</si>
  <si>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</si>
  <si>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</si>
  <si>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</si>
  <si>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</si>
  <si>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</si>
  <si>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</si>
  <si>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</si>
  <si>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</si>
  <si>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</si>
  <si>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</si>
  <si>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</si>
  <si>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</si>
  <si>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</si>
  <si>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</si>
  <si>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</si>
  <si>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</si>
  <si>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</si>
  <si>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</si>
  <si>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</si>
  <si>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</si>
  <si>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</si>
  <si>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</si>
  <si>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</si>
  <si>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</si>
  <si>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</si>
  <si>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</si>
  <si>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</si>
  <si>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</si>
  <si>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</si>
  <si>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</si>
  <si>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</si>
  <si>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</si>
  <si>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</si>
  <si>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</si>
  <si>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</si>
  <si>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</si>
  <si>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</si>
  <si>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</si>
  <si>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</si>
  <si>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</si>
  <si>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</si>
  <si>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</si>
  <si>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</si>
  <si>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</si>
  <si>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</si>
  <si>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</si>
  <si>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</si>
  <si>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</si>
  <si>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</si>
  <si>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</si>
  <si>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</si>
  <si>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</si>
  <si>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</si>
  <si>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</si>
  <si>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</si>
  <si>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</si>
  <si>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</si>
  <si>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</si>
  <si>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</si>
  <si>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</si>
  <si>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</si>
  <si>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</si>
  <si>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</si>
  <si>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</si>
  <si>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</si>
  <si>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</si>
  <si>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</si>
  <si>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</si>
  <si>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</si>
  <si>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</si>
  <si>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</si>
  <si>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</si>
  <si>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</si>
  <si>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</si>
  <si>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</si>
  <si>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</si>
  <si>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</si>
  <si>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</si>
  <si>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</si>
  <si>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</si>
  <si>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</si>
  <si>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</si>
  <si>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</si>
  <si>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</si>
  <si>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</si>
  <si>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</si>
  <si>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</si>
  <si>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</si>
  <si>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</si>
  <si>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</si>
  <si>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</si>
  <si>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</si>
  <si>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</si>
  <si>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</si>
  <si>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</si>
  <si>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</si>
  <si>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</si>
  <si>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</si>
  <si>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</si>
  <si>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</si>
  <si>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</si>
  <si>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</si>
  <si>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</si>
  <si>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</si>
  <si>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</si>
  <si>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</si>
  <si>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</si>
  <si>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</si>
  <si>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</si>
  <si>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</si>
  <si>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</si>
  <si>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</si>
  <si>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</si>
  <si>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</si>
  <si>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</si>
  <si>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</si>
  <si>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</si>
  <si>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</si>
  <si>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</si>
  <si>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</si>
  <si>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</si>
  <si>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</si>
  <si>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</si>
  <si>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</si>
  <si>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</si>
  <si>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</si>
  <si>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</si>
  <si>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</si>
  <si>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</si>
  <si>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</si>
  <si>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</si>
  <si>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</si>
  <si>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</si>
  <si>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</si>
  <si>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</si>
  <si>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</si>
  <si>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</si>
  <si>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</si>
  <si>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</si>
  <si>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</si>
  <si>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</si>
  <si>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</si>
  <si>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</si>
  <si>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</si>
  <si>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</si>
  <si>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</si>
  <si>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</si>
  <si>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</si>
  <si>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</si>
  <si>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</si>
  <si>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</si>
  <si>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</si>
  <si>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</si>
  <si>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</si>
  <si>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</si>
  <si>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</si>
  <si>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</si>
  <si>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</si>
  <si>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</si>
  <si>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</si>
  <si>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</si>
  <si>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</si>
  <si>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</si>
  <si>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</si>
  <si>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</si>
  <si>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</si>
  <si>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</si>
  <si>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</si>
  <si>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</si>
  <si>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</si>
  <si>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</si>
  <si>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</si>
  <si>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</si>
  <si>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</si>
  <si>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</si>
  <si>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</si>
  <si>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</si>
  <si>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</si>
  <si>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</si>
  <si>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</si>
  <si>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</si>
  <si>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</si>
  <si>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</si>
  <si>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</si>
  <si>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</si>
  <si>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</si>
  <si>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</si>
  <si>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</si>
  <si>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</si>
  <si>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</si>
  <si>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</si>
  <si>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</si>
  <si>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</si>
  <si>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</si>
  <si>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</si>
  <si>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</si>
  <si>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</si>
  <si>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</si>
  <si>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</si>
  <si>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</si>
  <si>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</si>
  <si>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</si>
  <si>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</si>
  <si>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</si>
  <si>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</si>
  <si>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</si>
  <si>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</si>
  <si>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</si>
  <si>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</si>
  <si>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</si>
  <si>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</si>
  <si>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</si>
  <si>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</si>
  <si>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</si>
  <si>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</si>
  <si>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</si>
  <si>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</si>
  <si>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</si>
  <si>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</si>
  <si>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</si>
  <si>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</si>
  <si>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</si>
  <si>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</si>
  <si>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</si>
  <si>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</si>
  <si>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</si>
  <si>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</si>
  <si>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</si>
  <si>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</si>
  <si>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</si>
  <si>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</si>
  <si>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</si>
  <si>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</si>
  <si>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</si>
  <si>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</si>
  <si>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</si>
  <si>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</si>
  <si>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</si>
  <si>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</si>
  <si>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</si>
  <si>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</si>
  <si>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</si>
  <si>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</si>
  <si>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</si>
  <si>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</si>
  <si>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</si>
  <si>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</si>
  <si>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</si>
  <si>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</si>
  <si>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</si>
  <si>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</si>
  <si>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</si>
  <si>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</si>
  <si>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</si>
  <si>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</si>
  <si>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</si>
  <si>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</si>
  <si>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</si>
  <si>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</si>
  <si>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</si>
  <si>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</si>
  <si>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</si>
  <si>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</si>
  <si>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</si>
  <si>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</si>
  <si>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</si>
  <si>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</si>
  <si>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</si>
  <si>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</si>
  <si>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</si>
  <si>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</si>
  <si>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</si>
  <si>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</si>
  <si>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</si>
  <si>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</si>
  <si>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</si>
  <si>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</si>
  <si>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</si>
  <si>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</si>
  <si>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</si>
  <si>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</si>
  <si>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</si>
  <si>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</si>
  <si>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</si>
  <si>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</si>
  <si>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</si>
  <si>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</si>
  <si>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</si>
  <si>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</si>
  <si>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</si>
  <si>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</si>
  <si>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</si>
  <si>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</si>
  <si>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</si>
  <si>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</si>
  <si>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</si>
  <si>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</si>
  <si>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</si>
  <si>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</si>
  <si>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</si>
  <si>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</si>
  <si>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</si>
  <si>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</si>
  <si>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</si>
  <si>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</si>
  <si>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</si>
  <si>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</si>
  <si>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</si>
  <si>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</si>
  <si>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</si>
  <si>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</si>
  <si>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</si>
  <si>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</si>
  <si>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</si>
  <si>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</si>
  <si>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</si>
  <si>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</si>
  <si>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</si>
  <si>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</si>
  <si>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</si>
  <si>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</si>
  <si>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</si>
  <si>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</si>
  <si>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</si>
  <si>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</si>
  <si>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</si>
  <si>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</si>
  <si>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</si>
  <si>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</si>
  <si>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</si>
  <si>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</si>
  <si>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</si>
  <si>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</si>
  <si>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</si>
  <si>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</si>
  <si>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</si>
  <si>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</si>
  <si>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</si>
  <si>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</si>
  <si>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</si>
  <si>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</si>
  <si>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</si>
  <si>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</si>
  <si>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</si>
  <si>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</si>
  <si>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</si>
  <si>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</si>
  <si>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</si>
  <si>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</si>
  <si>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</si>
  <si>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</si>
  <si>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</si>
  <si>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</si>
  <si>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</si>
  <si>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</si>
  <si>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</si>
  <si>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</si>
  <si>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</si>
  <si>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</si>
  <si>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</si>
  <si>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</si>
  <si>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</si>
  <si>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</si>
  <si>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</si>
  <si>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</si>
  <si>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</si>
  <si>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</si>
  <si>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</si>
  <si>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</si>
  <si>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</si>
  <si>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</si>
  <si>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</si>
  <si>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</si>
  <si>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</si>
  <si>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</si>
  <si>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</si>
  <si>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</si>
  <si>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</si>
  <si>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</si>
  <si>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</si>
  <si>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</si>
  <si>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</si>
  <si>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</si>
  <si>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</si>
  <si>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</si>
  <si>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</si>
  <si>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</si>
  <si>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</si>
  <si>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</si>
  <si>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</si>
  <si>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</si>
  <si>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</si>
  <si>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</si>
  <si>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</si>
  <si>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</si>
  <si>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</si>
  <si>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</si>
  <si>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</si>
  <si>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</si>
  <si>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</si>
  <si>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</si>
  <si>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</si>
  <si>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</si>
  <si>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</si>
  <si>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</si>
  <si>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</si>
  <si>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</si>
  <si>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</si>
  <si>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</si>
  <si>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</si>
  <si>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</si>
  <si>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</si>
  <si>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</si>
  <si>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</si>
  <si>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</si>
  <si>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</si>
  <si>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</si>
  <si>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</si>
  <si>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</si>
  <si>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</si>
  <si>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</si>
  <si>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</si>
  <si>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</si>
  <si>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</si>
  <si>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</si>
  <si>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</si>
  <si>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</si>
  <si>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</si>
  <si>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</si>
  <si>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</si>
  <si>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</si>
  <si>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</si>
  <si>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</si>
  <si>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</si>
  <si>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</si>
  <si>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</si>
  <si>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</si>
  <si>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</si>
  <si>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</si>
  <si>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</si>
  <si>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</si>
  <si>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</si>
  <si>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</si>
  <si>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</si>
  <si>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</si>
  <si>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</si>
  <si>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</si>
  <si>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</si>
  <si>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</si>
  <si>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</si>
  <si>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</si>
  <si>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</si>
  <si>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</si>
  <si>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</si>
  <si>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</si>
  <si>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</si>
  <si>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</si>
  <si>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</si>
  <si>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</si>
  <si>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</si>
  <si>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</si>
  <si>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</si>
  <si>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</si>
  <si>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</si>
  <si>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</si>
  <si>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</si>
  <si>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</si>
  <si>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</si>
  <si>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</si>
  <si>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</si>
  <si>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</si>
  <si>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</si>
  <si>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</si>
  <si>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</si>
  <si>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</si>
  <si>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</si>
  <si>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</si>
  <si>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</si>
  <si>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</si>
  <si>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</si>
  <si>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</si>
  <si>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</si>
  <si>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</si>
  <si>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</si>
  <si>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</si>
  <si>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</si>
  <si>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</si>
  <si>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</si>
  <si>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</si>
  <si>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</si>
  <si>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</si>
  <si>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</si>
  <si>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</si>
  <si>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</si>
  <si>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</si>
  <si>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</si>
  <si>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</si>
  <si>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</si>
  <si>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</si>
  <si>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</si>
  <si>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</si>
  <si>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</si>
  <si>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</si>
  <si>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</si>
  <si>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</si>
  <si>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</si>
  <si>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</si>
  <si>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</si>
  <si>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</si>
  <si>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</si>
  <si>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</si>
  <si>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</si>
  <si>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</si>
  <si>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</si>
  <si>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</si>
  <si>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</si>
  <si>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</si>
  <si>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</si>
  <si>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</si>
  <si>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</si>
  <si>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</si>
  <si>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</si>
  <si>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</si>
  <si>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</si>
  <si>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</si>
  <si>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</si>
  <si>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</si>
  <si>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</si>
  <si>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</si>
  <si>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</si>
  <si>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</si>
  <si>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</si>
  <si>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</si>
  <si>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</si>
  <si>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</si>
  <si>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</si>
  <si>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</si>
  <si>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</si>
  <si>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</si>
  <si>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</si>
  <si>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</si>
  <si>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</si>
  <si>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</si>
  <si>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</si>
  <si>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</si>
  <si>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</si>
  <si>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</si>
  <si>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</si>
  <si>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</si>
  <si>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</si>
  <si>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</si>
  <si>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</si>
  <si>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</si>
  <si>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</si>
  <si>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</si>
  <si>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</si>
  <si>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</si>
  <si>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</si>
  <si>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</si>
  <si>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</si>
  <si>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</si>
  <si>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</si>
  <si>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</si>
  <si>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</si>
  <si>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</si>
  <si>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</si>
  <si>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</si>
  <si>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</si>
  <si>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</si>
  <si>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</si>
  <si>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</si>
  <si>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</si>
  <si>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</si>
  <si>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</si>
  <si>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</si>
  <si>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</si>
  <si>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</si>
  <si>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</si>
  <si>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</si>
  <si>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</si>
  <si>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</si>
  <si>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</si>
  <si>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</si>
  <si>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</si>
  <si>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</si>
  <si>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</si>
  <si>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</si>
  <si>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</si>
  <si>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</si>
  <si>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</si>
  <si>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</si>
  <si>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</si>
  <si>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</si>
  <si>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</si>
  <si>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</si>
  <si>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</si>
  <si>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</si>
  <si>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</si>
  <si>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</si>
  <si>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</si>
  <si>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</si>
  <si>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</si>
  <si>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</si>
  <si>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</si>
  <si>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</si>
  <si>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</si>
  <si>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</si>
  <si>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</si>
  <si>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</si>
  <si>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</si>
  <si>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</si>
  <si>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</si>
  <si>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</si>
  <si>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</si>
  <si>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</si>
  <si>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</si>
  <si>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</si>
  <si>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</si>
  <si>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</si>
  <si>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</si>
  <si>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</si>
  <si>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</si>
  <si>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</si>
  <si>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</si>
  <si>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</si>
  <si>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</si>
  <si>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</si>
  <si>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</si>
  <si>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</si>
  <si>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</si>
  <si>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</si>
  <si>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</si>
  <si>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</si>
  <si>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</si>
  <si>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</si>
  <si>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</si>
  <si>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</si>
  <si>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</si>
  <si>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</si>
  <si>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</si>
  <si>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</si>
  <si>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</si>
  <si>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</si>
  <si>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</si>
  <si>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</si>
  <si>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</si>
  <si>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</si>
  <si>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</si>
  <si>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</si>
  <si>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</si>
  <si>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</si>
  <si>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</si>
  <si>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</si>
  <si>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</si>
  <si>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</si>
  <si>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</si>
  <si>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</si>
  <si>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</si>
  <si>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</si>
  <si>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</si>
  <si>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</si>
  <si>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</si>
  <si>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</si>
  <si>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</si>
  <si>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</si>
  <si>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</si>
  <si>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</si>
  <si>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</si>
  <si>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</si>
  <si>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</si>
  <si>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</si>
  <si>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</si>
  <si>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</si>
  <si>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</si>
  <si>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</si>
  <si>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</si>
  <si>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</si>
  <si>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</si>
  <si>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</si>
  <si>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</si>
  <si>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</si>
  <si>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</si>
  <si>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</si>
  <si>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</si>
  <si>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</si>
  <si>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</si>
  <si>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</si>
  <si>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</si>
  <si>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</si>
  <si>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</si>
  <si>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</si>
  <si>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</si>
  <si>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</si>
  <si>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</si>
  <si>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</si>
  <si>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</si>
  <si>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</si>
  <si>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</si>
  <si>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</si>
  <si>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</si>
  <si>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</si>
  <si>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</si>
  <si>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</si>
  <si>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</si>
  <si>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</si>
  <si>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</si>
  <si>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</si>
  <si>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</si>
  <si>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</si>
  <si>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</si>
  <si>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</si>
  <si>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</si>
  <si>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</si>
  <si>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</si>
  <si>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</si>
  <si>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</si>
  <si>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</si>
  <si>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</si>
  <si>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</si>
  <si>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</si>
  <si>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</si>
  <si>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</si>
  <si>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</si>
  <si>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</si>
  <si>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</si>
  <si>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</si>
  <si>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</si>
  <si>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</si>
  <si>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</si>
  <si>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</si>
  <si>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</si>
  <si>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</si>
  <si>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</si>
  <si>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</si>
  <si>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</si>
  <si>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</si>
  <si>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</si>
  <si>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</si>
  <si>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</si>
  <si>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</si>
  <si>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</si>
  <si>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</si>
  <si>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</si>
  <si>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</si>
  <si>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</si>
  <si>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</si>
  <si>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</si>
  <si>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</si>
  <si>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</si>
  <si>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</si>
  <si>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</si>
  <si>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</si>
  <si>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</si>
  <si>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</si>
  <si>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</si>
  <si>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</si>
  <si>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</si>
  <si>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</si>
  <si>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</si>
  <si>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</si>
  <si>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</si>
  <si>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</si>
  <si>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</si>
  <si>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</si>
  <si>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</si>
  <si>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</si>
  <si>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</si>
  <si>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</si>
  <si>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</si>
  <si>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</si>
  <si>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</si>
  <si>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</si>
  <si>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</si>
  <si>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</si>
  <si>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</si>
  <si>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</si>
  <si>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</si>
  <si>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</si>
  <si>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</si>
  <si>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</si>
  <si>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</si>
  <si>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</si>
  <si>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</si>
  <si>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</si>
  <si>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</si>
  <si>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</si>
  <si>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</si>
  <si>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</si>
  <si>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</si>
  <si>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</si>
  <si>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</si>
  <si>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</si>
  <si>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</si>
  <si>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</si>
  <si>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</si>
  <si>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</si>
  <si>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</si>
  <si>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</si>
  <si>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</si>
  <si>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</si>
  <si>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</si>
  <si>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</si>
  <si>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</si>
  <si>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</si>
  <si>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</si>
  <si>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</si>
  <si>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</si>
  <si>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</si>
  <si>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</si>
  <si>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</si>
  <si>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</si>
  <si>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</si>
  <si>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</si>
  <si>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</si>
  <si>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</si>
  <si>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</si>
  <si>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</si>
  <si>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</si>
  <si>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</si>
  <si>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</si>
  <si>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</si>
  <si>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</si>
  <si>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</si>
  <si>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</si>
  <si>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</si>
  <si>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</si>
  <si>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</si>
  <si>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</si>
  <si>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</si>
  <si>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</si>
  <si>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</si>
  <si>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</si>
  <si>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</si>
  <si>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</si>
  <si>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</si>
  <si>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</si>
  <si>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</si>
  <si>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</si>
  <si>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</si>
  <si>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</si>
  <si>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</si>
  <si>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</si>
  <si>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</si>
  <si>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</si>
  <si>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</si>
  <si>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</si>
  <si>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</si>
  <si>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</si>
  <si>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</si>
  <si>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</si>
  <si>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</si>
  <si>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</si>
  <si>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</si>
  <si>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</si>
  <si>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</si>
  <si>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</si>
  <si>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</si>
  <si>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</si>
  <si>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</si>
  <si>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</si>
  <si>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</si>
  <si>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</si>
  <si>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</si>
  <si>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</si>
  <si>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</si>
  <si>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</si>
  <si>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</si>
  <si>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</si>
  <si>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</si>
  <si>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</si>
  <si>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</si>
  <si>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</si>
  <si>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</si>
  <si>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</si>
  <si>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</si>
  <si>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</si>
  <si>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</si>
  <si>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</si>
  <si>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</si>
  <si>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</si>
  <si>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</si>
  <si>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</si>
  <si>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</si>
  <si>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</si>
  <si>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</si>
  <si>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</si>
  <si>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</si>
  <si>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</si>
  <si>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</si>
  <si>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</si>
  <si>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</si>
  <si>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</si>
  <si>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</si>
  <si>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</si>
  <si>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</si>
  <si>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</si>
  <si>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</si>
  <si>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</si>
  <si>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</si>
  <si>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</si>
  <si>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</si>
  <si>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</si>
  <si>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</si>
  <si>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</si>
  <si>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</si>
  <si>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</si>
  <si>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</si>
  <si>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</si>
  <si>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</si>
  <si>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</si>
  <si>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</si>
  <si>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</si>
  <si>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</si>
  <si>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</si>
  <si>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</si>
  <si>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</si>
  <si>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</si>
  <si>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</si>
  <si>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</si>
  <si>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</si>
  <si>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</si>
  <si>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</si>
  <si>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</si>
  <si>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</si>
  <si>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</si>
  <si>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</si>
  <si>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</si>
  <si>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</si>
  <si>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</si>
  <si>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</si>
  <si>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</si>
  <si>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</si>
  <si>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</si>
  <si>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</si>
  <si>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</si>
  <si>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</si>
  <si>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</si>
  <si>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</si>
  <si>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</si>
  <si>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</si>
  <si>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</si>
  <si>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</si>
  <si>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</si>
  <si>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</si>
  <si>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</si>
  <si>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</si>
  <si>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</si>
  <si>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</si>
  <si>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</si>
  <si>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</si>
  <si>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</si>
  <si>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</si>
  <si>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</si>
  <si>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</si>
  <si>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</si>
  <si>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</si>
  <si>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</si>
  <si>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</si>
  <si>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</si>
  <si>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</si>
  <si>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</si>
  <si>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</si>
  <si>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</si>
  <si>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</si>
  <si>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</si>
  <si>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</si>
  <si>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</si>
  <si>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</si>
  <si>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</si>
  <si>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</si>
  <si>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</si>
  <si>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</si>
  <si>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</si>
  <si>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</si>
  <si>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</si>
  <si>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</si>
  <si>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</si>
  <si>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</si>
  <si>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</si>
  <si>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</si>
  <si>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</si>
  <si>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</si>
  <si>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</si>
  <si>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</si>
  <si>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</si>
  <si>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</si>
  <si>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</si>
  <si>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</si>
  <si>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</si>
  <si>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</si>
  <si>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</si>
  <si>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</si>
  <si>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</si>
  <si>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</si>
  <si>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</si>
  <si>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</si>
  <si>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</si>
  <si>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</si>
  <si>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</si>
  <si>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</si>
  <si>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</si>
  <si>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</si>
  <si>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</si>
  <si>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</si>
  <si>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</si>
  <si>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</si>
  <si>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</si>
  <si>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</si>
  <si>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</si>
  <si>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</si>
  <si>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</si>
  <si>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</si>
  <si>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</si>
  <si>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</si>
  <si>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</si>
  <si>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</si>
  <si>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</si>
  <si>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</si>
  <si>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</si>
  <si>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</si>
  <si>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</si>
  <si>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</si>
  <si>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</si>
  <si>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</si>
  <si>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</si>
  <si>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</si>
  <si>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</si>
  <si>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</si>
  <si>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</si>
  <si>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</si>
  <si>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</si>
  <si>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</si>
  <si>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</si>
  <si>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</si>
  <si>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</si>
  <si>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</si>
  <si>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</si>
  <si>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</si>
  <si>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</si>
  <si>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</si>
  <si>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</si>
  <si>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</si>
  <si>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</si>
  <si>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</si>
  <si>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</si>
  <si>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</si>
  <si>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</si>
  <si>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</si>
  <si>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</si>
  <si>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</si>
  <si>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</si>
  <si>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</si>
  <si>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</si>
  <si>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</si>
  <si>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</si>
  <si>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</si>
  <si>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</si>
  <si>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</si>
  <si>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</si>
  <si>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</si>
  <si>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</si>
  <si>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</si>
  <si>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</si>
  <si>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</si>
  <si>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</si>
  <si>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</si>
  <si>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</si>
  <si>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</si>
  <si>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</si>
  <si>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</si>
  <si>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</si>
  <si>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</si>
  <si>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</si>
  <si>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</si>
  <si>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</si>
  <si>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</si>
  <si>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</si>
  <si>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</si>
  <si>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</si>
  <si>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</si>
  <si>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</si>
  <si>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</si>
  <si>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</si>
  <si>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</si>
  <si>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</si>
  <si>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</si>
  <si>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</si>
  <si>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</si>
  <si>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</si>
  <si>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</si>
  <si>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</si>
  <si>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</si>
  <si>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</si>
  <si>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</si>
  <si>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</si>
  <si>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</si>
  <si>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</si>
  <si>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</si>
  <si>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</si>
  <si>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</si>
  <si>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</si>
  <si>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</si>
  <si>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</si>
  <si>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</si>
  <si>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</si>
  <si>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</si>
  <si>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</si>
  <si>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</si>
  <si>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</si>
  <si>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</si>
  <si>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</si>
  <si>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</si>
  <si>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</si>
  <si>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</si>
  <si>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</si>
  <si>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</si>
  <si>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</si>
  <si>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</si>
  <si>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</si>
  <si>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</si>
  <si>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</si>
  <si>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</si>
  <si>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</si>
  <si>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</si>
  <si>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</si>
  <si>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</si>
  <si>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</si>
  <si>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</si>
  <si>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</si>
  <si>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</si>
  <si>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</si>
  <si>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</si>
  <si>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</si>
  <si>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</si>
  <si>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</si>
  <si>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</si>
  <si>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</si>
  <si>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</si>
  <si>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</si>
  <si>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</si>
  <si>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</si>
  <si>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</si>
  <si>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</si>
  <si>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</si>
  <si>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</si>
  <si>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</si>
  <si>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</si>
  <si>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</si>
  <si>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</si>
  <si>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</si>
  <si>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</si>
  <si>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</si>
  <si>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</si>
  <si>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</si>
  <si>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</si>
  <si>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</si>
  <si>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</si>
  <si>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</si>
  <si>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</si>
  <si>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</si>
  <si>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</si>
  <si>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</si>
  <si>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</si>
  <si>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</si>
  <si>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</si>
  <si>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</si>
  <si>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</si>
  <si>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</si>
  <si>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</si>
  <si>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</si>
  <si>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</si>
  <si>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</si>
  <si>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</si>
  <si>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</si>
  <si>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</si>
  <si>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</si>
  <si>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</si>
  <si>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</si>
  <si>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</si>
  <si>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</si>
  <si>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</si>
  <si>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</si>
  <si>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</si>
  <si>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</si>
  <si>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</si>
  <si>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</si>
  <si>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</si>
  <si>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</si>
  <si>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</si>
  <si>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</si>
  <si>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</si>
  <si>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</si>
  <si>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</si>
  <si>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</si>
  <si>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</si>
  <si>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</si>
  <si>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</si>
  <si>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</si>
  <si>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</si>
  <si>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</si>
  <si>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</si>
  <si>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</si>
  <si>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</si>
  <si>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</si>
  <si>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</si>
  <si>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</si>
  <si>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</si>
  <si>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</si>
  <si>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</si>
  <si>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</si>
  <si>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</si>
  <si>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</si>
  <si>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</si>
  <si>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</si>
  <si>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</si>
  <si>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</si>
  <si>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</si>
  <si>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</si>
  <si>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</si>
  <si>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</si>
  <si>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</si>
  <si>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</si>
  <si>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</si>
  <si>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</si>
  <si>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</si>
  <si>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</si>
  <si>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</si>
  <si>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</si>
  <si>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</si>
  <si>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</si>
  <si>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</si>
  <si>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</si>
  <si>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</si>
  <si>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</si>
  <si>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</si>
  <si>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</si>
  <si>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</si>
  <si>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</si>
  <si>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</si>
  <si>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</si>
  <si>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</si>
  <si>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</si>
  <si>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</si>
  <si>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</si>
  <si>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</si>
  <si>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</si>
  <si>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</si>
  <si>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</si>
  <si>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</si>
  <si>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</si>
  <si>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</si>
  <si>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</si>
  <si>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</si>
  <si>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</si>
  <si>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</si>
  <si>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</si>
  <si>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</si>
  <si>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</si>
  <si>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</si>
  <si>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</si>
  <si>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</si>
  <si>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</si>
  <si>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</si>
  <si>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</si>
  <si>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</si>
  <si>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</si>
  <si>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</si>
  <si>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</si>
  <si>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</si>
  <si>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</si>
  <si>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</si>
  <si>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</si>
  <si>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</si>
  <si>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</si>
  <si>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</si>
  <si>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</si>
  <si>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</si>
  <si>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</si>
  <si>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</si>
  <si>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</si>
  <si>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</si>
  <si>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</si>
  <si>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</si>
  <si>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</si>
  <si>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</si>
  <si>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</si>
  <si>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</si>
  <si>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</si>
  <si>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</si>
  <si>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</si>
  <si>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</si>
  <si>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</si>
  <si>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</si>
  <si>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</si>
  <si>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</si>
  <si>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</si>
  <si>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</si>
  <si>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</si>
  <si>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</si>
  <si>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</si>
  <si>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</si>
  <si>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</si>
  <si>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</si>
  <si>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</si>
  <si>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</si>
  <si>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</si>
  <si>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</si>
  <si>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</si>
  <si>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</si>
  <si>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</si>
  <si>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</si>
  <si>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</si>
  <si>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</si>
  <si>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</si>
  <si>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</si>
  <si>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</si>
  <si>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</si>
  <si>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</si>
  <si>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</si>
  <si>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</si>
  <si>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</si>
  <si>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</si>
  <si>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</si>
  <si>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</si>
  <si>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</si>
  <si>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</si>
  <si>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</si>
  <si>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</si>
  <si>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</si>
  <si>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</si>
  <si>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</si>
  <si>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</si>
  <si>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</si>
  <si>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</si>
  <si>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</si>
  <si>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</si>
  <si>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</si>
  <si>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</si>
  <si>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</si>
  <si>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</si>
  <si>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</si>
  <si>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</si>
  <si>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</si>
  <si>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</si>
  <si>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</si>
  <si>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</si>
  <si>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</si>
  <si>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</si>
  <si>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</si>
  <si>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</si>
  <si>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</si>
  <si>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</si>
  <si>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</si>
  <si>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</si>
  <si>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</si>
  <si>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</si>
  <si>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</si>
  <si>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</si>
  <si>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</si>
  <si>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</si>
  <si>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</si>
  <si>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</si>
  <si>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</si>
  <si>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</si>
  <si>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</si>
  <si>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</si>
  <si>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</si>
  <si>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</si>
  <si>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</si>
  <si>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</si>
  <si>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</si>
  <si>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</si>
  <si>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</si>
  <si>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</si>
  <si>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</si>
  <si>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</si>
  <si>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</si>
  <si>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</si>
  <si>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</si>
  <si>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</si>
  <si>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</si>
  <si>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</si>
  <si>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</si>
  <si>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</si>
  <si>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</si>
  <si>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</si>
  <si>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</si>
  <si>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</si>
  <si>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</si>
  <si>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</si>
  <si>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</si>
  <si>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</si>
  <si>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</si>
  <si>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</si>
  <si>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</si>
  <si>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</si>
  <si>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</si>
  <si>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</si>
  <si>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</si>
  <si>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</si>
  <si>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</si>
  <si>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</si>
  <si>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</si>
  <si>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</si>
  <si>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</si>
  <si>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</si>
  <si>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</si>
  <si>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</si>
  <si>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</si>
  <si>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</si>
  <si>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</si>
  <si>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</si>
  <si>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</si>
  <si>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</si>
  <si>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</si>
  <si>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</si>
  <si>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</si>
  <si>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</si>
  <si>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</si>
  <si>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</si>
  <si>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</si>
  <si>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</si>
  <si>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</si>
  <si>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</si>
  <si>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</si>
  <si>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</si>
  <si>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</si>
  <si>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</si>
  <si>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</si>
  <si>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</si>
  <si>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</si>
  <si>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</si>
  <si>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</si>
  <si>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</si>
  <si>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</si>
  <si>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</si>
  <si>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</si>
  <si>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</si>
  <si>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</si>
  <si>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</si>
  <si>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</si>
  <si>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</si>
  <si>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</si>
  <si>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</si>
  <si>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</si>
  <si>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</si>
  <si>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</si>
  <si>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</si>
  <si>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</si>
  <si>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</si>
  <si>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</si>
  <si>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</si>
  <si>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</si>
  <si>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</si>
  <si>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</si>
  <si>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</si>
  <si>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</si>
  <si>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</si>
  <si>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</si>
  <si>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</si>
  <si>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</si>
  <si>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</si>
  <si>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</si>
  <si>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</si>
  <si>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</si>
  <si>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</si>
  <si>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</si>
  <si>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</si>
  <si>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</si>
  <si>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</si>
  <si>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</si>
  <si>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</si>
  <si>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</si>
  <si>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</si>
  <si>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</si>
  <si>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</si>
  <si>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</si>
  <si>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</si>
  <si>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</si>
  <si>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</si>
  <si>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</si>
  <si>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</si>
  <si>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</si>
  <si>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</si>
  <si>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</si>
  <si>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</si>
  <si>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</si>
  <si>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</si>
  <si>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</si>
  <si>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</si>
  <si>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</si>
  <si>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</si>
  <si>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</si>
  <si>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</si>
  <si>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</si>
  <si>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</si>
  <si>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</si>
  <si>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</si>
  <si>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</si>
  <si>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</si>
  <si>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</si>
  <si>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</si>
  <si>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</si>
  <si>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</si>
  <si>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</si>
  <si>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</si>
  <si>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</si>
  <si>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</si>
  <si>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</si>
  <si>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</si>
  <si>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</si>
  <si>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</si>
  <si>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</si>
  <si>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</si>
  <si>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</si>
  <si>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</si>
  <si>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</si>
  <si>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</si>
  <si>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</si>
  <si>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</si>
  <si>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</si>
  <si>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</si>
  <si>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</si>
  <si>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</si>
  <si>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</si>
  <si>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</si>
  <si>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</si>
  <si>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</si>
  <si>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</si>
  <si>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</si>
  <si>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</si>
  <si>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</si>
  <si>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</si>
  <si>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</si>
  <si>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</si>
  <si>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</si>
  <si>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</si>
  <si>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</si>
  <si>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</si>
  <si>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</si>
  <si>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</si>
  <si>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</si>
  <si>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</si>
  <si>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</si>
  <si>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</si>
  <si>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</si>
  <si>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</si>
  <si>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</si>
  <si>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</si>
  <si>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</si>
  <si>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</si>
  <si>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</si>
  <si>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</si>
  <si>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</si>
  <si>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</si>
  <si>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</si>
  <si>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</si>
  <si>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</si>
  <si>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</si>
  <si>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</si>
  <si>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</si>
  <si>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</si>
  <si>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</si>
  <si>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</si>
  <si>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</si>
  <si>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</si>
  <si>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</si>
  <si>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</si>
  <si>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</si>
  <si>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</si>
  <si>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</si>
  <si>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</si>
  <si>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</si>
  <si>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</si>
  <si>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</si>
  <si>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</si>
  <si>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</si>
  <si>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</si>
  <si>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</si>
  <si>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</si>
  <si>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</si>
  <si>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</si>
  <si>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</si>
  <si>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</si>
  <si>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</si>
  <si>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</si>
  <si>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</si>
  <si>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</si>
  <si>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</si>
  <si>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</si>
  <si>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</si>
  <si>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</si>
  <si>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</si>
  <si>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</si>
  <si>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</si>
  <si>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</si>
  <si>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</si>
  <si>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</si>
  <si>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</si>
  <si>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</si>
  <si>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</si>
  <si>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</si>
  <si>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</si>
  <si>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</si>
  <si>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</si>
  <si>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</si>
  <si>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</si>
  <si>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</si>
  <si>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</si>
  <si>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</si>
  <si>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</si>
  <si>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</si>
  <si>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</si>
  <si>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</si>
  <si>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</si>
  <si>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</si>
  <si>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</si>
  <si>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</si>
  <si>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</si>
  <si>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</si>
  <si>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</si>
  <si>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</si>
  <si>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</si>
  <si>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</si>
  <si>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</si>
  <si>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</si>
  <si>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</si>
  <si>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</si>
  <si>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</si>
  <si>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</si>
  <si>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</si>
  <si>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</si>
  <si>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</si>
  <si>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</si>
  <si>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</si>
  <si>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</si>
  <si>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</si>
  <si>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</si>
  <si>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</si>
  <si>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</si>
  <si>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</si>
  <si>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</si>
  <si>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</si>
  <si>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</si>
  <si>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</si>
  <si>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</si>
  <si>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</si>
  <si>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</si>
  <si>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</si>
  <si>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</si>
  <si>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</si>
  <si>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</si>
  <si>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</si>
  <si>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</si>
  <si>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</si>
  <si>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</si>
  <si>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</si>
  <si>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</si>
  <si>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</si>
  <si>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</si>
  <si>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</si>
  <si>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</si>
  <si>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</si>
  <si>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</si>
  <si>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</si>
  <si>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</si>
  <si>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</si>
  <si>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</si>
  <si>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</si>
  <si>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</si>
  <si>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</si>
  <si>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</si>
  <si>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</si>
  <si>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</si>
  <si>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</si>
  <si>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</si>
  <si>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</si>
  <si>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</si>
  <si>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</si>
  <si>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</si>
  <si>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</si>
  <si>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</si>
  <si>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</si>
  <si>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</si>
  <si>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</si>
  <si>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</si>
  <si>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</si>
  <si>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</si>
  <si>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</si>
  <si>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</si>
  <si>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</si>
  <si>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</si>
  <si>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</si>
  <si>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</si>
  <si>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</si>
  <si>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</si>
  <si>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</si>
  <si>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</si>
  <si>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</si>
  <si>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</si>
  <si>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</si>
  <si>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</si>
  <si>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</si>
  <si>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</si>
  <si>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</si>
  <si>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</si>
  <si>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</si>
  <si>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</si>
  <si>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</si>
  <si>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</si>
  <si>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</si>
  <si>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</si>
  <si>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</si>
  <si>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</si>
  <si>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</si>
  <si>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</si>
  <si>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</si>
  <si>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</si>
  <si>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</si>
  <si>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</si>
  <si>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</si>
  <si>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</si>
  <si>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</si>
  <si>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</si>
  <si>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</si>
  <si>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</si>
  <si>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</si>
  <si>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</si>
  <si>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</si>
  <si>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</si>
  <si>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</si>
  <si>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</si>
  <si>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</si>
  <si>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</si>
  <si>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</si>
  <si>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</si>
  <si>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</si>
  <si>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</si>
  <si>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</si>
  <si>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</si>
  <si>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</si>
  <si>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</si>
  <si>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</si>
  <si>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</si>
  <si>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</si>
  <si>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</si>
  <si>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</si>
  <si>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</si>
  <si>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</si>
  <si>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</si>
  <si>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</si>
  <si>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</si>
  <si>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</si>
  <si>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</si>
  <si>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</si>
  <si>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</si>
  <si>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</si>
  <si>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</si>
  <si>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</si>
  <si>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</si>
  <si>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</si>
  <si>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</si>
  <si>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</si>
  <si>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</si>
  <si>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</si>
  <si>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</si>
  <si>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</si>
  <si>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</si>
  <si>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</si>
  <si>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</si>
  <si>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</si>
  <si>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</si>
  <si>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</si>
  <si>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</si>
  <si>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</si>
  <si>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</si>
  <si>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</si>
  <si>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</si>
  <si>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</si>
  <si>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</si>
  <si>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</si>
  <si>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</si>
  <si>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</si>
  <si>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</si>
  <si>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</si>
  <si>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</si>
  <si>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</si>
  <si>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</si>
  <si>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</si>
  <si>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</si>
  <si>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</si>
  <si>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</si>
  <si>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</si>
  <si>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</si>
  <si>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</si>
  <si>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</si>
  <si>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</si>
  <si>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</si>
  <si>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</si>
  <si>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</si>
  <si>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</si>
  <si>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</si>
  <si>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</si>
  <si>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</si>
  <si>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</si>
  <si>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</si>
  <si>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</si>
  <si>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</si>
  <si>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</si>
  <si>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</si>
  <si>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</si>
  <si>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</si>
  <si>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</si>
  <si>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</si>
  <si>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</si>
  <si>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</si>
  <si>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</si>
  <si>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</si>
  <si>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</si>
  <si>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</si>
  <si>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</si>
  <si>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</si>
  <si>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</si>
  <si>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</si>
  <si>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</si>
  <si>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</si>
  <si>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</si>
  <si>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</si>
  <si>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</si>
  <si>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</si>
  <si>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</si>
  <si>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</si>
  <si>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</si>
  <si>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</si>
  <si>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</si>
  <si>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</si>
  <si>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</si>
  <si>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</si>
  <si>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</si>
  <si>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</si>
  <si>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</si>
  <si>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</si>
  <si>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</si>
  <si>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</si>
  <si>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</si>
  <si>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</si>
  <si>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</si>
  <si>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</si>
  <si>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</si>
  <si>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</si>
  <si>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</si>
  <si>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</si>
  <si>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</si>
  <si>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</si>
  <si>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</si>
  <si>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</si>
  <si>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</si>
  <si>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</si>
  <si>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</si>
  <si>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</si>
  <si>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</si>
  <si>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</si>
  <si>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</si>
  <si>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</si>
  <si>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</si>
  <si>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</si>
  <si>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</si>
  <si>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</si>
  <si>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</si>
  <si>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</si>
  <si>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</si>
  <si>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</si>
  <si>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</si>
  <si>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</si>
  <si>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</si>
  <si>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</si>
  <si>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</si>
  <si>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</si>
  <si>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</si>
  <si>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</si>
  <si>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</si>
  <si>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</si>
  <si>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</si>
  <si>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</si>
  <si>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</si>
  <si>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</si>
  <si>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</si>
  <si>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</si>
  <si>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</si>
  <si>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</si>
  <si>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</si>
  <si>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</si>
  <si>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</si>
  <si>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</si>
  <si>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</si>
  <si>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</si>
  <si>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</si>
  <si>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</si>
  <si>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</si>
  <si>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</si>
  <si>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</si>
  <si>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</si>
  <si>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</si>
  <si>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</si>
  <si>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</si>
  <si>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</si>
  <si>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</si>
  <si>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</si>
  <si>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</si>
  <si>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</si>
  <si>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</si>
  <si>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</si>
  <si>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</si>
  <si>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</si>
  <si>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</si>
  <si>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</si>
  <si>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</si>
  <si>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</si>
  <si>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</si>
  <si>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</si>
  <si>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</si>
  <si>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</si>
  <si>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</si>
  <si>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</si>
  <si>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</si>
  <si>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</si>
  <si>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</si>
  <si>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</si>
  <si>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</si>
  <si>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</si>
  <si>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</si>
  <si>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</si>
  <si>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</si>
  <si>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</si>
  <si>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</si>
  <si>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</si>
  <si>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</si>
  <si>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</si>
  <si>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</si>
  <si>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</si>
  <si>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</si>
  <si>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</si>
  <si>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</si>
  <si>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</si>
  <si>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</si>
  <si>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</si>
  <si>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</si>
  <si>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</si>
  <si>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</si>
  <si>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</si>
  <si>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</si>
  <si>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</si>
  <si>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</si>
  <si>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</si>
  <si>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</si>
  <si>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</si>
  <si>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</si>
  <si>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</si>
  <si>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</si>
  <si>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</si>
  <si>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</si>
  <si>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</si>
  <si>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</si>
  <si>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</si>
  <si>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</si>
  <si>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</si>
  <si>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</si>
  <si>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</si>
  <si>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</si>
  <si>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</si>
  <si>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</si>
  <si>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</si>
  <si>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</si>
  <si>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</si>
  <si>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</si>
  <si>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</si>
  <si>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</si>
  <si>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</si>
  <si>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</si>
  <si>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</si>
  <si>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</si>
  <si>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</si>
  <si>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</si>
  <si>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</si>
  <si>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</si>
  <si>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</si>
  <si>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</si>
  <si>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</si>
  <si>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</si>
  <si>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</si>
  <si>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</si>
  <si>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</si>
  <si>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</si>
  <si>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</si>
  <si>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</si>
  <si>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</si>
  <si>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</si>
  <si>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</si>
  <si>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</si>
  <si>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</si>
  <si>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</si>
  <si>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</si>
  <si>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</si>
  <si>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</si>
  <si>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</si>
  <si>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</si>
  <si>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</si>
  <si>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</si>
  <si>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</si>
  <si>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</si>
  <si>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</si>
  <si>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</si>
  <si>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</si>
  <si>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</si>
  <si>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</si>
  <si>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</si>
  <si>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</si>
  <si>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</si>
  <si>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</si>
  <si>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</si>
  <si>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</si>
  <si>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</si>
  <si>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</si>
  <si>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</si>
  <si>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</si>
  <si>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</si>
  <si>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</si>
  <si>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</si>
  <si>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</si>
  <si>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</si>
  <si>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</si>
  <si>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</si>
  <si>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</si>
  <si>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</si>
  <si>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</si>
  <si>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</si>
  <si>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</si>
  <si>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</si>
  <si>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</si>
  <si>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</si>
  <si>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</si>
  <si>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</si>
  <si>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</si>
  <si>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</si>
  <si>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</si>
  <si>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</si>
  <si>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</si>
  <si>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</si>
  <si>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</si>
  <si>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</si>
  <si>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</si>
  <si>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</si>
  <si>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</si>
  <si>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</si>
  <si>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</si>
  <si>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</si>
  <si>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</si>
  <si>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</si>
  <si>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</si>
  <si>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</si>
  <si>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</si>
  <si>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</si>
  <si>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</si>
  <si>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</si>
  <si>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</si>
  <si>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</si>
  <si>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</si>
  <si>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</si>
  <si>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</si>
  <si>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</si>
  <si>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</si>
  <si>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</si>
  <si>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</si>
  <si>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</si>
  <si>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</si>
  <si>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</si>
  <si>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</si>
  <si>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</si>
  <si>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</si>
  <si>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</si>
  <si>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</si>
  <si>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</si>
  <si>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</si>
  <si>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</si>
  <si>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</si>
  <si>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</si>
  <si>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</si>
  <si>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</si>
  <si>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</si>
  <si>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</si>
  <si>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</si>
  <si>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</si>
  <si>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</si>
  <si>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</si>
  <si>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</si>
  <si>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</si>
  <si>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</si>
  <si>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</si>
  <si>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</si>
  <si>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</si>
  <si>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</si>
  <si>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</si>
  <si>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</si>
  <si>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</si>
  <si>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</si>
  <si>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</si>
  <si>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</si>
  <si>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</si>
  <si>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</si>
  <si>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</si>
  <si>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</si>
  <si>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</si>
  <si>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</si>
  <si>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</si>
  <si>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</si>
  <si>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</si>
  <si>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</si>
  <si>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</si>
  <si>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</si>
  <si>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</si>
  <si>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</si>
  <si>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</si>
  <si>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</si>
  <si>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</si>
  <si>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</si>
  <si>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</si>
  <si>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</si>
  <si>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</si>
  <si>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</si>
  <si>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</si>
  <si>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</si>
  <si>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</si>
  <si>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</si>
  <si>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</si>
  <si>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</si>
  <si>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</si>
  <si>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</si>
  <si>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</si>
  <si>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</si>
  <si>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</si>
  <si>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</si>
  <si>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</si>
  <si>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</si>
  <si>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</si>
  <si>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</si>
  <si>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</si>
  <si>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</si>
  <si>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</si>
  <si>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</si>
  <si>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</si>
  <si>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</si>
  <si>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</si>
  <si>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</si>
  <si>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</si>
  <si>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</si>
  <si>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</si>
  <si>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</si>
  <si>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</si>
  <si>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</si>
  <si>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</si>
  <si>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</si>
  <si>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</si>
  <si>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</si>
  <si>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</si>
  <si>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</si>
  <si>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</si>
  <si>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</si>
  <si>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</si>
  <si>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</si>
  <si>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</si>
  <si>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</si>
  <si>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</si>
  <si>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</si>
  <si>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</si>
  <si>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</si>
  <si>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</si>
  <si>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</si>
  <si>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</si>
  <si>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</si>
  <si>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</si>
  <si>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</si>
  <si>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</si>
  <si>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</si>
  <si>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</si>
  <si>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</si>
  <si>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</si>
  <si>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</si>
  <si>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</si>
  <si>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</si>
  <si>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</si>
  <si>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</si>
  <si>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</si>
  <si>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</si>
  <si>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</si>
  <si>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</si>
  <si>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</si>
  <si>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</si>
  <si>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</si>
  <si>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</si>
  <si>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</si>
  <si>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</si>
  <si>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</si>
  <si>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</si>
  <si>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</si>
  <si>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</si>
  <si>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</si>
  <si>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</si>
  <si>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</si>
  <si>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</si>
  <si>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</si>
  <si>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</si>
  <si>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</si>
  <si>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</si>
  <si>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</si>
  <si>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</si>
  <si>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</si>
  <si>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</si>
  <si>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</si>
  <si>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</si>
  <si>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</si>
  <si>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</si>
  <si>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</si>
  <si>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</si>
  <si>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</si>
  <si>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</si>
  <si>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</si>
  <si>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</si>
  <si>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</si>
  <si>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</si>
  <si>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</si>
  <si>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</si>
  <si>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</si>
  <si>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</si>
  <si>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</si>
  <si>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</si>
  <si>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</si>
  <si>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</si>
  <si>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</si>
  <si>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</si>
  <si>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</si>
  <si>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</si>
  <si>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</si>
  <si>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</si>
  <si>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</si>
  <si>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</si>
  <si>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</si>
  <si>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</si>
  <si>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</si>
  <si>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</si>
  <si>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</si>
  <si>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</si>
  <si>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</si>
  <si>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</si>
  <si>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</si>
  <si>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</si>
  <si>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</si>
  <si>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</si>
  <si>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</si>
  <si>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</si>
  <si>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</si>
  <si>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</si>
  <si>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</si>
  <si>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</si>
  <si>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</si>
  <si>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</si>
  <si>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</si>
  <si>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</si>
  <si>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</si>
  <si>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</si>
  <si>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</si>
  <si>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</si>
  <si>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</si>
  <si>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</si>
  <si>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</si>
  <si>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</si>
  <si>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</si>
  <si>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</si>
  <si>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</si>
  <si>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</si>
  <si>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</si>
  <si>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</si>
  <si>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</si>
  <si>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</si>
  <si>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</si>
  <si>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</si>
  <si>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</si>
  <si>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</si>
  <si>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</si>
  <si>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</si>
  <si>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</si>
  <si>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</si>
  <si>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</si>
  <si>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</si>
  <si>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</si>
  <si>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</si>
  <si>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</si>
  <si>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</si>
  <si>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</si>
  <si>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</si>
  <si>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</si>
  <si>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</si>
  <si>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</si>
  <si>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</si>
  <si>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</si>
  <si>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</si>
  <si>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</si>
  <si>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</si>
  <si>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</si>
  <si>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</si>
  <si>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</si>
  <si>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</si>
  <si>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</si>
  <si>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</si>
  <si>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</si>
  <si>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</si>
  <si>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</si>
  <si>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</si>
  <si>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</si>
  <si>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</si>
  <si>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</si>
  <si>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</si>
  <si>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</si>
  <si>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</si>
  <si>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</si>
  <si>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</si>
  <si>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</si>
  <si>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</si>
  <si>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</si>
  <si>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</si>
  <si>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</si>
  <si>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</si>
  <si>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</si>
  <si>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</si>
  <si>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</si>
  <si>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</si>
  <si>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</si>
  <si>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</si>
  <si>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</si>
  <si>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</si>
  <si>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</si>
  <si>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</si>
  <si>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</si>
  <si>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</si>
  <si>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</si>
  <si>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</si>
  <si>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</si>
  <si>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</si>
  <si>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</si>
  <si>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</si>
  <si>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</si>
  <si>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</si>
  <si>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</si>
  <si>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</si>
  <si>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</si>
  <si>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</si>
  <si>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</si>
  <si>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</si>
  <si>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</si>
  <si>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</si>
  <si>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</si>
  <si>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</si>
  <si>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</si>
  <si>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</si>
  <si>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</si>
  <si>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</si>
  <si>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</si>
  <si>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</si>
  <si>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</si>
  <si>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</si>
  <si>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</si>
  <si>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</si>
  <si>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</si>
  <si>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</si>
  <si>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</si>
  <si>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</si>
  <si>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</si>
  <si>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</si>
  <si>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</si>
  <si>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</si>
  <si>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</si>
  <si>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</si>
  <si>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</si>
  <si>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</si>
  <si>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</si>
  <si>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</si>
  <si>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</si>
  <si>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</si>
  <si>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</si>
  <si>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</si>
  <si>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</si>
  <si>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</si>
  <si>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</si>
  <si>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</si>
  <si>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</si>
  <si>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</si>
  <si>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</si>
  <si>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</si>
  <si>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</si>
  <si>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</si>
  <si>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</si>
  <si>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</si>
  <si>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</si>
  <si>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</si>
  <si>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</si>
  <si>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</si>
  <si>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</si>
  <si>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</si>
  <si>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</si>
  <si>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</si>
  <si>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</si>
  <si>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</si>
  <si>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</si>
  <si>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</si>
  <si>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</si>
  <si>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</si>
  <si>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</si>
  <si>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</si>
  <si>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</si>
  <si>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</si>
  <si>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</si>
  <si>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</si>
  <si>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</si>
  <si>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</si>
  <si>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</si>
  <si>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</si>
  <si>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</si>
  <si>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</si>
  <si>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</si>
  <si>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</si>
  <si>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</si>
  <si>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</si>
  <si>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</si>
  <si>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</si>
  <si>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</si>
  <si>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</si>
  <si>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</si>
  <si>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</si>
  <si>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</si>
  <si>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</si>
  <si>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</si>
  <si>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</si>
  <si>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</si>
  <si>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</si>
  <si>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</si>
  <si>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</si>
  <si>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</si>
  <si>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</si>
  <si>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</si>
  <si>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</si>
  <si>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</si>
  <si>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</si>
  <si>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</si>
  <si>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</si>
  <si>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</si>
  <si>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</si>
  <si>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</si>
  <si>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</si>
  <si>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</si>
  <si>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</si>
  <si>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</si>
  <si>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</si>
  <si>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</si>
  <si>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</si>
  <si>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</si>
  <si>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</si>
  <si>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</si>
  <si>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</si>
  <si>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</si>
  <si>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</si>
  <si>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</si>
  <si>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</si>
  <si>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</si>
  <si>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</si>
  <si>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</si>
  <si>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</si>
  <si>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</si>
  <si>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</si>
  <si>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</si>
  <si>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</si>
  <si>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</si>
  <si>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</si>
  <si>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</si>
  <si>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</si>
  <si>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</si>
  <si>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</si>
  <si>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</si>
  <si>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</si>
  <si>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</si>
  <si>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</si>
  <si>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</si>
  <si>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</si>
  <si>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</si>
  <si>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</si>
  <si>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</si>
  <si>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</si>
  <si>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</si>
  <si>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</si>
  <si>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</si>
  <si>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</si>
  <si>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</si>
  <si>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</si>
  <si>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</si>
  <si>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</si>
  <si>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</si>
  <si>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</si>
  <si>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</si>
  <si>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</si>
  <si>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</si>
  <si>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</si>
  <si>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</si>
  <si>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</si>
  <si>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</si>
  <si>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</si>
  <si>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</si>
  <si>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</si>
  <si>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</si>
  <si>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</si>
  <si>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</si>
  <si>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</si>
  <si>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</si>
  <si>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</si>
  <si>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</si>
  <si>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</si>
  <si>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</si>
  <si>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</si>
  <si>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</si>
  <si>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</si>
  <si>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</si>
  <si>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</si>
  <si>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</si>
  <si>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</si>
  <si>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</si>
  <si>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</si>
  <si>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</si>
  <si>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</si>
  <si>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</si>
  <si>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</si>
  <si>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</si>
  <si>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</si>
  <si>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</si>
  <si>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</si>
  <si>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</si>
  <si>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</si>
  <si>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</si>
  <si>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</si>
  <si>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</si>
  <si>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</si>
  <si>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</si>
  <si>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</si>
  <si>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</si>
  <si>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</si>
  <si>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</si>
  <si>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</si>
  <si>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</si>
  <si>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</si>
  <si>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</si>
  <si>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</si>
  <si>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</si>
  <si>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</si>
  <si>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</si>
  <si>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</si>
  <si>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</si>
  <si>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</si>
  <si>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</si>
  <si>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</si>
  <si>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</si>
  <si>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</si>
  <si>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</si>
  <si>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</si>
  <si>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</si>
  <si>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</si>
  <si>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</si>
  <si>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</si>
  <si>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</si>
  <si>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</si>
  <si>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</si>
  <si>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</si>
  <si>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</si>
  <si>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</si>
  <si>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</si>
  <si>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</si>
  <si>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</si>
  <si>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</si>
  <si>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</si>
  <si>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</si>
  <si>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</si>
  <si>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</si>
  <si>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</si>
  <si>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</si>
  <si>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</si>
  <si>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</si>
  <si>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</si>
  <si>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</si>
  <si>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</si>
  <si>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</si>
  <si>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</si>
  <si>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</si>
  <si>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</si>
  <si>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</si>
  <si>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</si>
  <si>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</si>
  <si>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</si>
  <si>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</si>
  <si>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</si>
  <si>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</si>
  <si>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</si>
  <si>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</si>
  <si>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</si>
  <si>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</si>
  <si>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</si>
  <si>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</si>
  <si>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</si>
  <si>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</si>
  <si>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</si>
  <si>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</si>
  <si>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</si>
  <si>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</si>
  <si>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</si>
  <si>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</si>
  <si>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</si>
  <si>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</si>
  <si>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</si>
  <si>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</si>
  <si>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</si>
  <si>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</si>
  <si>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</si>
  <si>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</si>
  <si>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</si>
  <si>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</si>
  <si>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</si>
  <si>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</si>
  <si>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</si>
  <si>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</si>
  <si>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</si>
  <si>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</si>
  <si>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</si>
  <si>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</si>
  <si>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</si>
  <si>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</si>
  <si>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</si>
  <si>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</si>
  <si>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</si>
  <si>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</si>
  <si>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</si>
  <si>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</si>
  <si>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</si>
  <si>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</si>
  <si>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</si>
  <si>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</si>
  <si>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</si>
  <si>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</si>
  <si>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</si>
  <si>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</si>
  <si>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</si>
  <si>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</si>
  <si>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</si>
  <si>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</si>
  <si>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</si>
  <si>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</si>
  <si>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</si>
  <si>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</si>
  <si>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</si>
  <si>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</si>
  <si>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</si>
  <si>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</si>
  <si>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</si>
  <si>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</si>
  <si>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</si>
  <si>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</si>
  <si>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</si>
  <si>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</si>
  <si>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</si>
  <si>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</si>
  <si>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</si>
  <si>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</si>
  <si>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</si>
  <si>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</si>
  <si>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</si>
  <si>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</si>
  <si>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</si>
  <si>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</si>
  <si>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</si>
  <si>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</si>
  <si>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</si>
  <si>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</si>
  <si>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</si>
  <si>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</si>
  <si>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</si>
  <si>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</si>
  <si>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</si>
  <si>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</si>
  <si>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</si>
  <si>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</si>
  <si>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</si>
  <si>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</si>
  <si>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</si>
  <si>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</si>
  <si>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</si>
  <si>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</si>
  <si>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</si>
  <si>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</si>
  <si>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</si>
  <si>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</si>
  <si>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</si>
  <si>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</si>
  <si>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</si>
  <si>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</si>
  <si>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</si>
  <si>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</si>
  <si>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</si>
  <si>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</si>
  <si>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</si>
  <si>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</si>
  <si>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</si>
  <si>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</si>
  <si>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</si>
  <si>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</si>
  <si>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</si>
  <si>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</si>
  <si>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</si>
  <si>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</si>
  <si>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</si>
  <si>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</si>
  <si>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</si>
  <si>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</si>
  <si>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</si>
  <si>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</si>
  <si>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</si>
  <si>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</si>
  <si>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</si>
  <si>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</si>
  <si>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</si>
  <si>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</si>
  <si>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</si>
  <si>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</si>
  <si>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</si>
  <si>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</si>
  <si>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</si>
  <si>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</si>
  <si>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</si>
  <si>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</si>
  <si>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</si>
  <si>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</si>
  <si>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</si>
  <si>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</si>
  <si>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</si>
  <si>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</si>
  <si>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</si>
  <si>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</si>
  <si>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</si>
  <si>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</si>
  <si>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</si>
  <si>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</si>
  <si>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</si>
  <si>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</si>
  <si>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</si>
  <si>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</si>
  <si>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</si>
  <si>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</si>
  <si>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</si>
  <si>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</si>
  <si>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</si>
  <si>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</si>
  <si>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</si>
  <si>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</si>
  <si>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</si>
  <si>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</si>
  <si>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</si>
  <si>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</si>
  <si>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</si>
  <si>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</si>
  <si>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</si>
  <si>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</si>
  <si>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</si>
  <si>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</si>
  <si>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</si>
  <si>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</si>
  <si>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</si>
  <si>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</si>
  <si>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</si>
  <si>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</si>
  <si>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</si>
  <si>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</si>
  <si>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</si>
  <si>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</si>
  <si>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</si>
  <si>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</si>
  <si>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</si>
  <si>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</si>
  <si>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</si>
  <si>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</si>
  <si>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</si>
  <si>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</si>
  <si>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</si>
  <si>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</si>
  <si>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</si>
  <si>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</si>
  <si>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</si>
  <si>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</si>
  <si>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</si>
  <si>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</si>
  <si>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</si>
  <si>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</si>
  <si>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</si>
  <si>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</si>
  <si>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</si>
  <si>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</si>
  <si>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</si>
  <si>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</si>
  <si>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</si>
  <si>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</si>
  <si>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</si>
  <si>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</si>
  <si>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</si>
  <si>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</si>
  <si>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</si>
  <si>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</si>
  <si>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</si>
  <si>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</si>
  <si>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</si>
  <si>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</si>
  <si>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</si>
  <si>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</si>
  <si>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</si>
  <si>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</si>
  <si>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</si>
  <si>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</si>
  <si>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</si>
  <si>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</si>
  <si>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</si>
  <si>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</si>
  <si>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</si>
  <si>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</si>
  <si>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</si>
  <si>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</si>
  <si>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</si>
  <si>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</si>
  <si>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</si>
  <si>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</si>
  <si>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</si>
  <si>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</si>
  <si>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</si>
  <si>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</si>
  <si>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</si>
  <si>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</si>
  <si>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</si>
  <si>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</si>
  <si>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</si>
  <si>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</si>
  <si>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</si>
  <si>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</si>
  <si>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</si>
  <si>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</si>
  <si>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</si>
  <si>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</si>
  <si>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</si>
  <si>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</si>
  <si>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</si>
  <si>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</si>
  <si>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</si>
  <si>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</si>
  <si>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</si>
  <si>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</si>
  <si>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</si>
  <si>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</si>
  <si>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</si>
  <si>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</si>
  <si>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</si>
  <si>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</si>
  <si>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</si>
  <si>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</si>
  <si>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</si>
  <si>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</si>
  <si>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</si>
  <si>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</si>
  <si>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</si>
  <si>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</si>
  <si>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</si>
  <si>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</si>
  <si>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</si>
  <si>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</si>
  <si>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</si>
  <si>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</si>
  <si>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</si>
  <si>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</si>
  <si>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</si>
  <si>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</si>
  <si>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</si>
  <si>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</si>
  <si>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</si>
  <si>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</si>
  <si>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</si>
  <si>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</si>
  <si>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</si>
  <si>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</si>
  <si>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</si>
  <si>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</si>
  <si>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</si>
  <si>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</si>
  <si>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</si>
  <si>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</si>
  <si>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</si>
  <si>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</si>
  <si>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</si>
  <si>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</si>
  <si>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</si>
  <si>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</si>
  <si>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</si>
  <si>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</si>
  <si>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</si>
  <si>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</si>
  <si>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</si>
  <si>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</si>
  <si>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</si>
  <si>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</si>
  <si>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</si>
  <si>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</si>
  <si>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</si>
  <si>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</si>
  <si>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</si>
  <si>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</si>
  <si>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</si>
  <si>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</si>
  <si>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</si>
  <si>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</si>
  <si>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</si>
  <si>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</si>
  <si>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</si>
  <si>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</si>
  <si>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</si>
  <si>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</si>
  <si>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</si>
  <si>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</si>
  <si>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</si>
  <si>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</si>
  <si>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</si>
  <si>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</si>
  <si>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</si>
  <si>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</si>
  <si>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</si>
  <si>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</si>
  <si>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</si>
  <si>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</si>
  <si>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</si>
  <si>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</si>
  <si>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</si>
  <si>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</si>
  <si>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</si>
  <si>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</si>
  <si>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</si>
  <si>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</si>
  <si>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</si>
  <si>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</si>
  <si>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</si>
  <si>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</si>
  <si>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</si>
  <si>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</si>
  <si>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</si>
  <si>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</si>
  <si>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</si>
  <si>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</si>
  <si>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</si>
  <si>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</si>
  <si>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</si>
  <si>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</si>
  <si>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</si>
  <si>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</si>
  <si>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</si>
  <si>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</si>
  <si>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</si>
  <si>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</si>
  <si>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</si>
  <si>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</si>
  <si>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</si>
  <si>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</si>
  <si>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</si>
  <si>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</si>
  <si>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</si>
  <si>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</si>
  <si>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</si>
  <si>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</si>
  <si>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</si>
  <si>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</si>
  <si>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</si>
  <si>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</si>
  <si>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</si>
  <si>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</si>
  <si>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</si>
  <si>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</si>
  <si>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</si>
  <si>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</si>
  <si>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</si>
  <si>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</si>
  <si>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</si>
  <si>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</si>
  <si>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</si>
  <si>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</si>
  <si>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</si>
  <si>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</si>
  <si>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</si>
  <si>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</si>
  <si>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</si>
  <si>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</si>
  <si>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</si>
  <si>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</si>
  <si>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</si>
  <si>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</si>
  <si>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</si>
  <si>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</si>
  <si>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</si>
  <si>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</si>
  <si>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</si>
  <si>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</si>
  <si>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</si>
  <si>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</si>
  <si>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</si>
  <si>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</si>
  <si>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</si>
  <si>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</si>
  <si>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</si>
  <si>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</si>
  <si>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</si>
  <si>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</si>
  <si>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</si>
  <si>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</si>
  <si>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</si>
  <si>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</si>
  <si>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</si>
  <si>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</si>
  <si>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</si>
  <si>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</si>
  <si>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</si>
  <si>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</si>
  <si>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</si>
  <si>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</si>
  <si>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</si>
  <si>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</si>
  <si>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</si>
  <si>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</si>
  <si>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</si>
  <si>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</si>
  <si>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</si>
  <si>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</si>
  <si>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</si>
  <si>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</si>
  <si>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</si>
  <si>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</si>
  <si>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</si>
  <si>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</si>
  <si>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</si>
  <si>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</si>
  <si>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</si>
  <si>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</si>
  <si>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</si>
  <si>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</si>
  <si>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</si>
  <si>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</si>
  <si>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</si>
  <si>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</si>
  <si>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</si>
  <si>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</si>
  <si>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</si>
  <si>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</si>
  <si>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</si>
  <si>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</si>
  <si>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</si>
  <si>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</si>
  <si>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</si>
  <si>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</si>
  <si>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</si>
  <si>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</si>
  <si>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</si>
  <si>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</si>
  <si>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</si>
  <si>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</si>
  <si>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</si>
  <si>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</si>
  <si>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</si>
  <si>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</si>
  <si>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</si>
  <si>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</si>
  <si>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</si>
  <si>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</si>
  <si>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</si>
  <si>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</si>
  <si>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</si>
  <si>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</si>
  <si>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</si>
  <si>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</si>
  <si>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</si>
  <si>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</si>
  <si>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</si>
  <si>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</si>
  <si>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</si>
  <si>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</si>
  <si>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</si>
  <si>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</si>
  <si>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</si>
  <si>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</si>
  <si>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</si>
  <si>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</si>
  <si>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</si>
  <si>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</si>
  <si>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</si>
  <si>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</si>
  <si>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</si>
  <si>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</si>
  <si>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</si>
  <si>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</si>
  <si>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</si>
  <si>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</si>
  <si>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</si>
  <si>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</si>
  <si>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</si>
  <si>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</si>
  <si>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</si>
  <si>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</si>
  <si>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</si>
  <si>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</si>
  <si>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</si>
  <si>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</si>
  <si>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</si>
  <si>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</si>
  <si>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</si>
  <si>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</si>
  <si>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</si>
  <si>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</si>
  <si>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</si>
  <si>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</si>
  <si>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</si>
  <si>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</si>
  <si>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</si>
  <si>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</si>
  <si>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</si>
  <si>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</si>
  <si>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</si>
  <si>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</si>
  <si>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</si>
  <si>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</si>
  <si>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</si>
  <si>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</si>
  <si>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</si>
  <si>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</si>
  <si>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</si>
  <si>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</si>
  <si>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</si>
  <si>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</si>
  <si>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</si>
  <si>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</si>
  <si>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</si>
  <si>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</si>
  <si>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</si>
  <si>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</si>
  <si>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</si>
  <si>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</si>
  <si>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</si>
  <si>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</si>
  <si>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</si>
  <si>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</si>
  <si>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</si>
  <si>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</si>
  <si>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</si>
  <si>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</si>
  <si>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</si>
  <si>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</si>
  <si>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</si>
  <si>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</si>
  <si>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</si>
  <si>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</si>
  <si>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</si>
  <si>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</si>
  <si>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</si>
  <si>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</si>
  <si>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</si>
  <si>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</si>
  <si>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</si>
  <si>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</si>
  <si>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</si>
  <si>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</si>
  <si>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</si>
  <si>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</si>
  <si>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</si>
  <si>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</si>
  <si>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</si>
  <si>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</si>
  <si>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</si>
  <si>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</si>
  <si>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</si>
  <si>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</si>
  <si>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</si>
  <si>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</si>
  <si>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</si>
  <si>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</si>
  <si>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</si>
  <si>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</si>
  <si>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</si>
  <si>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</si>
  <si>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</si>
  <si>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</si>
  <si>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</si>
  <si>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</si>
  <si>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</si>
  <si>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</si>
  <si>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</si>
  <si>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</si>
  <si>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</si>
  <si>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</si>
  <si>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</si>
  <si>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</si>
  <si>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</si>
  <si>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</si>
  <si>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</si>
  <si>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</si>
  <si>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</si>
  <si>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</si>
  <si>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</si>
  <si>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</si>
  <si>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</si>
  <si>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</si>
  <si>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</si>
  <si>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</si>
  <si>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</si>
  <si>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</si>
  <si>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</si>
  <si>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</si>
  <si>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</si>
  <si>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</si>
  <si>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</si>
  <si>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</si>
  <si>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</si>
  <si>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</si>
  <si>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</si>
  <si>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</si>
  <si>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</si>
  <si>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</si>
  <si>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</si>
  <si>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</si>
  <si>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</si>
  <si>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</si>
  <si>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</si>
  <si>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</si>
  <si>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</si>
  <si>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</si>
  <si>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</si>
  <si>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</si>
  <si>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</si>
  <si>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</si>
  <si>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</si>
  <si>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</si>
  <si>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</si>
  <si>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</si>
  <si>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</si>
  <si>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</si>
  <si>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</si>
  <si>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</si>
  <si>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</si>
  <si>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</si>
  <si>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</si>
  <si>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</si>
  <si>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</si>
  <si>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</si>
  <si>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</si>
  <si>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</si>
  <si>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</si>
  <si>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</si>
  <si>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</si>
  <si>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</si>
  <si>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</si>
  <si>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</si>
  <si>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</si>
  <si>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</si>
  <si>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</si>
  <si>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</si>
  <si>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</si>
  <si>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</si>
  <si>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</si>
  <si>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</si>
  <si>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</si>
  <si>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</si>
  <si>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</si>
  <si>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</si>
  <si>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</si>
  <si>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</si>
  <si>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</si>
  <si>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</si>
  <si>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</si>
  <si>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</si>
  <si>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</si>
  <si>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</si>
  <si>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</si>
  <si>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</si>
  <si>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</si>
  <si>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</si>
  <si>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</si>
  <si>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</si>
  <si>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</si>
  <si>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</si>
  <si>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</si>
  <si>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</si>
  <si>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</si>
  <si>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</si>
  <si>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</si>
  <si>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</si>
  <si>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</si>
  <si>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</si>
  <si>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</si>
  <si>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</si>
  <si>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</si>
  <si>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</si>
  <si>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</si>
  <si>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</si>
  <si>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</si>
  <si>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</si>
  <si>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</si>
  <si>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</si>
  <si>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</si>
  <si>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</si>
  <si>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</si>
  <si>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</si>
  <si>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</si>
  <si>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</si>
  <si>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</si>
  <si>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</si>
  <si>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</si>
  <si>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</si>
  <si>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</si>
  <si>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</si>
  <si>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</si>
  <si>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</si>
  <si>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</si>
  <si>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</si>
  <si>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</si>
  <si>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</si>
  <si>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</si>
  <si>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</si>
  <si>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</si>
  <si>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</si>
  <si>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</si>
  <si>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</si>
  <si>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</si>
  <si>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</si>
  <si>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</si>
  <si>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</si>
  <si>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</si>
  <si>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</si>
  <si>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</si>
  <si>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</si>
  <si>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</si>
  <si>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</si>
  <si>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</si>
  <si>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</si>
  <si>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</si>
  <si>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</si>
  <si>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</si>
  <si>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</si>
  <si>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</si>
  <si>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</si>
  <si>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</si>
  <si>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</si>
  <si>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</si>
  <si>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</si>
  <si>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</si>
  <si>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</si>
  <si>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</si>
  <si>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</si>
  <si>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</si>
  <si>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</si>
  <si>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</si>
  <si>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</si>
  <si>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</si>
  <si>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</si>
  <si>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</si>
  <si>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</si>
  <si>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</si>
  <si>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</si>
  <si>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</si>
  <si>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</si>
  <si>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</si>
  <si>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</si>
  <si>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</si>
  <si>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</si>
  <si>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</si>
  <si>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</si>
  <si>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</si>
  <si>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</si>
  <si>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</si>
  <si>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</si>
  <si>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</si>
  <si>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</si>
  <si>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</si>
  <si>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</si>
  <si>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</si>
  <si>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</si>
  <si>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</si>
  <si>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</si>
  <si>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</si>
  <si>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</si>
  <si>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</si>
  <si>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</si>
  <si>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</si>
  <si>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</si>
  <si>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</si>
  <si>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</si>
  <si>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</si>
  <si>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</si>
  <si>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</si>
  <si>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</si>
  <si>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</si>
  <si>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</si>
  <si>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</si>
  <si>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</si>
  <si>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</si>
  <si>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</si>
  <si>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</si>
  <si>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</si>
  <si>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</si>
  <si>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</si>
  <si>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</si>
  <si>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</si>
  <si>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</si>
  <si>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</si>
  <si>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</si>
  <si>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</si>
  <si>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</si>
  <si>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</si>
  <si>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</si>
  <si>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</si>
  <si>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</si>
  <si>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</si>
  <si>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</si>
  <si>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</si>
  <si>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</si>
  <si>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</si>
  <si>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</si>
  <si>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</si>
  <si>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</si>
  <si>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</si>
  <si>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</si>
  <si>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</si>
  <si>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</si>
  <si>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</si>
  <si>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</si>
  <si>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</si>
  <si>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</si>
  <si>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</si>
  <si>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</si>
  <si>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</si>
  <si>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</si>
  <si>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</si>
  <si>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</si>
  <si>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</si>
  <si>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</si>
  <si>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</si>
  <si>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</si>
  <si>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</si>
  <si>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</si>
  <si>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</si>
  <si>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</si>
  <si>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</si>
  <si>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</si>
  <si>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</si>
  <si>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</si>
  <si>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</si>
  <si>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</si>
  <si>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</si>
  <si>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</si>
  <si>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</si>
  <si>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</si>
  <si>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</si>
  <si>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</si>
  <si>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</si>
  <si>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</si>
  <si>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</si>
  <si>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</si>
  <si>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</si>
  <si>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</si>
  <si>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</si>
  <si>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</si>
  <si>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</si>
  <si>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</si>
  <si>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</si>
  <si>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</si>
  <si>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</si>
  <si>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</si>
  <si>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</si>
  <si>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</si>
  <si>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</si>
  <si>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</si>
  <si>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</si>
  <si>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</si>
  <si>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</si>
  <si>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</si>
  <si>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</si>
  <si>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</si>
  <si>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</si>
  <si>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</si>
  <si>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</si>
  <si>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</si>
  <si>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</si>
  <si>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</si>
  <si>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</si>
  <si>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</si>
  <si>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</si>
  <si>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</si>
  <si>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</si>
  <si>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</si>
  <si>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</si>
  <si>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</si>
  <si>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</si>
  <si>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</si>
  <si>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</si>
  <si>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</si>
  <si>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</si>
  <si>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</si>
  <si>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</si>
  <si>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</si>
  <si>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</si>
  <si>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</si>
  <si>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</si>
  <si>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</si>
  <si>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</si>
  <si>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</si>
  <si>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</si>
  <si>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</si>
  <si>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</si>
  <si>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</si>
  <si>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</si>
  <si>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</si>
  <si>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</si>
  <si>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</si>
  <si>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</si>
  <si>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</si>
  <si>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</si>
  <si>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</si>
  <si>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</si>
  <si>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</si>
  <si>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</si>
  <si>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</si>
  <si>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</si>
  <si>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</si>
  <si>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</si>
  <si>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</si>
  <si>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</si>
  <si>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</si>
  <si>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</si>
  <si>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</si>
  <si>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</si>
  <si>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</si>
  <si>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</si>
  <si>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</si>
  <si>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</si>
  <si>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</si>
  <si>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</si>
  <si>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</si>
  <si>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</si>
  <si>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</si>
  <si>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</si>
  <si>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</si>
  <si>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</si>
  <si>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</si>
  <si>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</si>
  <si>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</si>
  <si>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</si>
  <si>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</si>
  <si>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</si>
  <si>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</si>
  <si>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</si>
  <si>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</si>
  <si>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</si>
  <si>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</si>
  <si>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</si>
  <si>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</si>
  <si>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</si>
  <si>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</si>
  <si>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</si>
  <si>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</si>
  <si>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</si>
  <si>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</si>
  <si>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</si>
  <si>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</si>
  <si>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</si>
  <si>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</si>
  <si>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</si>
  <si>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</si>
  <si>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</si>
  <si>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</si>
  <si>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</si>
  <si>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</si>
  <si>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</si>
  <si>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</si>
  <si>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</si>
  <si>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</si>
  <si>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</si>
  <si>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</si>
  <si>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</si>
  <si>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</si>
  <si>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</si>
  <si>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</si>
  <si>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</si>
  <si>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</si>
  <si>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</si>
  <si>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</si>
  <si>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</si>
  <si>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</si>
  <si>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</si>
  <si>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</si>
  <si>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</si>
  <si>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</si>
  <si>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</si>
  <si>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</si>
  <si>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</si>
  <si>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</si>
  <si>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</si>
  <si>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</si>
  <si>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</si>
  <si>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</si>
  <si>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</si>
  <si>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</si>
  <si>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</si>
  <si>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</si>
  <si>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</si>
  <si>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</si>
  <si>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</si>
  <si>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</si>
  <si>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</si>
  <si>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</si>
  <si>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</si>
  <si>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</si>
  <si>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</si>
  <si>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</si>
  <si>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</si>
  <si>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</si>
  <si>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</si>
  <si>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</si>
  <si>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</si>
  <si>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</si>
  <si>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</si>
  <si>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</si>
  <si>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</si>
  <si>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</si>
  <si>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</si>
  <si>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</si>
  <si>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</si>
  <si>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</si>
  <si>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</si>
  <si>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</si>
  <si>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</si>
  <si>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</si>
  <si>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</si>
  <si>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</si>
  <si>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</si>
  <si>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</si>
  <si>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</si>
  <si>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</si>
  <si>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</si>
  <si>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</si>
  <si>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</si>
  <si>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</si>
  <si>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</si>
  <si>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</si>
  <si>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</si>
  <si>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</si>
  <si>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</si>
  <si>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</si>
  <si>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</si>
  <si>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</si>
  <si>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</si>
  <si>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</si>
  <si>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</si>
  <si>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</si>
  <si>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</si>
  <si>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</si>
  <si>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</si>
  <si>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</si>
  <si>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</si>
  <si>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</si>
  <si>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</si>
  <si>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</si>
  <si>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</si>
  <si>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</si>
  <si>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</si>
  <si>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</si>
  <si>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</si>
  <si>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</si>
  <si>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</si>
  <si>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</si>
  <si>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</si>
  <si>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</si>
  <si>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</si>
  <si>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</si>
  <si>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</si>
  <si>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</si>
  <si>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</si>
  <si>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</si>
  <si>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</si>
  <si>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</si>
  <si>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</si>
  <si>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</si>
  <si>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</si>
  <si>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</si>
  <si>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</si>
  <si>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</si>
  <si>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</si>
  <si>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</si>
  <si>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</si>
  <si>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</si>
  <si>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</si>
  <si>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</si>
  <si>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</si>
  <si>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</si>
  <si>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</si>
  <si>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</si>
  <si>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</si>
  <si>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</si>
  <si>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</si>
  <si>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</si>
  <si>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</si>
  <si>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</si>
  <si>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</si>
  <si>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</si>
  <si>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</si>
  <si>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</si>
  <si>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</si>
  <si>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</si>
  <si>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</si>
  <si>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</si>
  <si>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</si>
  <si>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</si>
  <si>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</si>
  <si>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</si>
  <si>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</si>
  <si>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</si>
  <si>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</si>
  <si>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</si>
  <si>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</si>
  <si>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</si>
  <si>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</si>
  <si>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</si>
  <si>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</si>
  <si>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</si>
  <si>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</si>
  <si>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</si>
  <si>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</si>
  <si>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</si>
  <si>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</si>
  <si>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</si>
  <si>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</si>
  <si>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</si>
  <si>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</si>
  <si>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</si>
  <si>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</si>
  <si>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</si>
  <si>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</si>
  <si>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</si>
  <si>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</si>
  <si>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</si>
  <si>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</si>
  <si>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</si>
  <si>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</si>
  <si>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</si>
  <si>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</si>
  <si>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</si>
  <si>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</si>
  <si>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</si>
  <si>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</si>
  <si>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</si>
  <si>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</si>
  <si>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</si>
  <si>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</si>
  <si>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</si>
  <si>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</si>
  <si>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</si>
  <si>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</si>
  <si>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</si>
  <si>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</si>
  <si>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</si>
  <si>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</si>
  <si>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</si>
  <si>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</si>
  <si>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</si>
  <si>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</si>
  <si>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</si>
  <si>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</si>
  <si>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</si>
  <si>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</si>
  <si>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</si>
  <si>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</si>
  <si>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</si>
  <si>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</si>
  <si>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</si>
  <si>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</si>
  <si>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</si>
  <si>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</si>
  <si>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</si>
  <si>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</si>
  <si>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</si>
  <si>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</si>
  <si>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</si>
  <si>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</si>
  <si>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</si>
  <si>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</si>
  <si>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</si>
  <si>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</si>
  <si>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</si>
  <si>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</si>
  <si>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</si>
  <si>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</si>
  <si>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</si>
  <si>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</si>
  <si>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</si>
  <si>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</si>
  <si>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</si>
  <si>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</si>
  <si>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</si>
  <si>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</si>
  <si>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</si>
  <si>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</si>
  <si>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</si>
  <si>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</si>
  <si>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</si>
  <si>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</si>
  <si>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</si>
  <si>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</si>
  <si>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</si>
  <si>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</si>
  <si>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</si>
  <si>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</si>
  <si>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</si>
  <si>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</si>
  <si>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</si>
  <si>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</si>
  <si>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</si>
  <si>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</si>
  <si>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</si>
  <si>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</si>
  <si>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</si>
  <si>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</si>
  <si>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</si>
  <si>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</si>
  <si>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</si>
  <si>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</si>
  <si>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</si>
  <si>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</si>
  <si>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</si>
  <si>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</si>
  <si>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</si>
  <si>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</si>
  <si>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</si>
  <si>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</si>
  <si>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</si>
  <si>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</si>
  <si>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</si>
  <si>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</si>
  <si>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</si>
  <si>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</si>
  <si>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</si>
  <si>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</si>
  <si>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</si>
  <si>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</si>
  <si>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</si>
  <si>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</si>
  <si>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</si>
  <si>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</si>
  <si>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</si>
  <si>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</si>
  <si>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</si>
  <si>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</si>
  <si>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</si>
  <si>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</si>
  <si>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</si>
  <si>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</si>
  <si>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</si>
  <si>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</si>
  <si>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</si>
  <si>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</si>
  <si>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</si>
  <si>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</si>
  <si>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</si>
  <si>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</si>
  <si>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</si>
  <si>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</si>
  <si>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</si>
  <si>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</si>
  <si>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</si>
  <si>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</si>
  <si>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</si>
  <si>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</si>
  <si>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</si>
  <si>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</si>
  <si>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</si>
  <si>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</si>
  <si>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</si>
  <si>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</si>
  <si>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</si>
  <si>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</si>
  <si>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</si>
  <si>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</si>
  <si>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</si>
  <si>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</si>
  <si>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</si>
  <si>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</si>
  <si>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</si>
  <si>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</si>
  <si>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</si>
  <si>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</si>
  <si>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</si>
  <si>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</si>
  <si>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</si>
  <si>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</si>
  <si>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</si>
  <si>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</si>
  <si>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</si>
  <si>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</si>
  <si>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</si>
  <si>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</si>
  <si>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</si>
  <si>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</si>
  <si>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</si>
  <si>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</si>
  <si>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</si>
  <si>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</si>
  <si>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</si>
  <si>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</si>
  <si>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</si>
  <si>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</si>
  <si>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</si>
  <si>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</si>
  <si>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</si>
  <si>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</si>
  <si>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</si>
  <si>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</si>
  <si>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</si>
  <si>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</si>
  <si>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</si>
  <si>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</si>
  <si>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</si>
  <si>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</si>
  <si>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</si>
  <si>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</si>
  <si>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</si>
  <si>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</si>
  <si>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</si>
  <si>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</si>
  <si>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</si>
  <si>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</si>
  <si>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</si>
  <si>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</si>
  <si>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</si>
  <si>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</si>
  <si>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</si>
  <si>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</si>
  <si>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</si>
  <si>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</si>
  <si>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</si>
  <si>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</si>
  <si>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</si>
  <si>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</si>
  <si>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</si>
  <si>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</si>
  <si>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</si>
  <si>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</si>
  <si>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</si>
  <si>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</si>
  <si>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</si>
  <si>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</si>
  <si>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</si>
  <si>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</si>
  <si>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</si>
  <si>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</si>
  <si>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</si>
  <si>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</si>
  <si>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</si>
  <si>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</si>
  <si>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</si>
  <si>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</si>
  <si>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</si>
  <si>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</si>
  <si>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</si>
  <si>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</si>
  <si>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</si>
  <si>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</si>
  <si>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</si>
  <si>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</si>
  <si>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</si>
  <si>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</si>
  <si>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</si>
  <si>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</si>
  <si>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</si>
  <si>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</si>
  <si>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</si>
  <si>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</si>
  <si>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</si>
  <si>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</si>
  <si>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</si>
  <si>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</si>
  <si>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</si>
  <si>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</si>
  <si>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</si>
  <si>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</si>
  <si>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</si>
  <si>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</si>
  <si>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</si>
  <si>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</si>
  <si>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</si>
  <si>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</si>
  <si>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</si>
  <si>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</si>
  <si>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</si>
  <si>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</si>
  <si>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</si>
  <si>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</si>
  <si>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</si>
  <si>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</si>
  <si>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</si>
  <si>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</si>
  <si>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</si>
  <si>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</si>
  <si>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</si>
  <si>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</si>
  <si>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</si>
  <si>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</si>
  <si>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</si>
  <si>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</si>
  <si>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</si>
  <si>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</si>
  <si>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</si>
  <si>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</si>
  <si>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</si>
  <si>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</si>
  <si>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</si>
  <si>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</si>
  <si>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</si>
  <si>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</si>
  <si>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</si>
  <si>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</si>
  <si>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</si>
  <si>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</si>
  <si>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</si>
  <si>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</si>
  <si>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</si>
  <si>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</si>
  <si>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</si>
  <si>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</si>
  <si>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</si>
  <si>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</si>
  <si>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</si>
  <si>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</si>
  <si>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</si>
  <si>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</si>
  <si>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</si>
  <si>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</si>
  <si>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</si>
  <si>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</si>
  <si>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</si>
  <si>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</si>
  <si>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</si>
  <si>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</si>
  <si>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</si>
  <si>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</si>
  <si>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</si>
  <si>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</si>
  <si>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</si>
  <si>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</si>
  <si>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</si>
  <si>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</si>
  <si>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</si>
  <si>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</si>
  <si>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</si>
  <si>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</si>
  <si>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</si>
  <si>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</si>
  <si>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</si>
  <si>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</si>
  <si>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</si>
  <si>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</si>
  <si>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</si>
  <si>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</si>
  <si>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</si>
  <si>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</si>
  <si>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</si>
  <si>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</si>
  <si>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</si>
  <si>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</si>
  <si>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</si>
  <si>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</si>
  <si>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</si>
  <si>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</si>
  <si>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</si>
  <si>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</si>
  <si>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</si>
  <si>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</si>
  <si>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</si>
  <si>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</si>
  <si>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</si>
  <si>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</si>
  <si>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</si>
  <si>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</si>
  <si>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</si>
  <si>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</si>
  <si>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</si>
  <si>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</si>
  <si>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</si>
  <si>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</si>
  <si>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</si>
  <si>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</si>
  <si>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</si>
  <si>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</si>
  <si>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</si>
  <si>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</si>
  <si>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</si>
  <si>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</si>
  <si>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</si>
  <si>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</si>
  <si>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</si>
  <si>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</si>
  <si>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</si>
  <si>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</si>
  <si>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</si>
  <si>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</si>
  <si>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</si>
  <si>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</si>
  <si>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</si>
  <si>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</si>
  <si>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</si>
  <si>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</si>
  <si>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</si>
  <si>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</si>
  <si>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</si>
  <si>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</si>
  <si>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</si>
  <si>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</si>
  <si>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</si>
  <si>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</si>
  <si>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</si>
  <si>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</si>
  <si>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</si>
  <si>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</si>
  <si>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</si>
  <si>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</si>
  <si>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</si>
  <si>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</si>
  <si>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</si>
  <si>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</si>
  <si>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</si>
  <si>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</si>
  <si>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</si>
  <si>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</si>
  <si>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</si>
  <si>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</si>
  <si>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</si>
  <si>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</si>
  <si>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</si>
  <si>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</si>
  <si>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</si>
  <si>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</si>
  <si>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</si>
  <si>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</si>
  <si>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</si>
  <si>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</si>
  <si>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</si>
  <si>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</si>
  <si>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</si>
  <si>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</si>
  <si>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</si>
  <si>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</si>
  <si>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</si>
  <si>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</si>
  <si>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</si>
  <si>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</si>
  <si>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</si>
  <si>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</si>
  <si>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</si>
  <si>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</si>
  <si>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</si>
  <si>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</si>
  <si>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</si>
  <si>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</si>
  <si>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</si>
  <si>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</si>
  <si>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</si>
  <si>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</si>
  <si>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</si>
  <si>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</si>
  <si>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</si>
  <si>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</si>
  <si>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</si>
  <si>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</si>
  <si>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</si>
  <si>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</si>
  <si>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</si>
  <si>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</si>
  <si>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</si>
  <si>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</si>
  <si>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</si>
  <si>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</si>
  <si>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</si>
  <si>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</si>
  <si>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</si>
  <si>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</si>
  <si>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</si>
  <si>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</si>
  <si>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</si>
  <si>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</si>
  <si>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</si>
  <si>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</si>
  <si>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</si>
  <si>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</si>
  <si>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</si>
  <si>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</si>
  <si>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</si>
  <si>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</si>
  <si>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</si>
  <si>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</si>
  <si>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</si>
  <si>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</si>
  <si>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</si>
  <si>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</si>
  <si>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</si>
  <si>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</si>
  <si>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</si>
  <si>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</si>
  <si>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</si>
  <si>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</si>
  <si>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</si>
  <si>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</si>
  <si>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</si>
  <si>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</si>
  <si>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</si>
  <si>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</si>
  <si>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</si>
  <si>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</si>
  <si>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</si>
  <si>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</si>
  <si>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</si>
  <si>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</si>
  <si>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</si>
  <si>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</si>
  <si>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</si>
  <si>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</si>
  <si>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</si>
  <si>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</si>
  <si>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</si>
  <si>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</si>
  <si>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</si>
  <si>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</si>
  <si>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</si>
  <si>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</si>
  <si>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</si>
  <si>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</si>
  <si>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</si>
  <si>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</si>
  <si>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</si>
  <si>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</si>
  <si>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</si>
  <si>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</si>
  <si>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</si>
  <si>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</si>
  <si>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</si>
  <si>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</si>
  <si>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</si>
  <si>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</si>
  <si>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</si>
  <si>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</si>
  <si>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</si>
  <si>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</si>
  <si>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</si>
  <si>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</si>
  <si>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</si>
  <si>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</si>
  <si>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</si>
  <si>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</si>
  <si>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</si>
  <si>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</si>
  <si>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</si>
  <si>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</si>
  <si>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</si>
  <si>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</si>
  <si>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</si>
  <si>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</si>
  <si>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</si>
  <si>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</si>
  <si>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</si>
  <si>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</si>
  <si>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</si>
  <si>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</si>
  <si>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</si>
  <si>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</si>
  <si>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</si>
  <si>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</si>
  <si>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</si>
  <si>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</si>
  <si>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</si>
  <si>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</si>
  <si>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</si>
  <si>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</si>
  <si>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</si>
  <si>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</si>
  <si>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</si>
  <si>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</si>
  <si>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</si>
  <si>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</si>
  <si>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</si>
  <si>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</si>
  <si>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</si>
  <si>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</si>
  <si>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</si>
  <si>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</si>
  <si>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</si>
  <si>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</si>
  <si>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</si>
  <si>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</si>
  <si>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</si>
  <si>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</si>
  <si>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</si>
  <si>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</si>
  <si>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</si>
  <si>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</si>
  <si>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</si>
  <si>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</si>
  <si>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</si>
  <si>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</si>
  <si>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</si>
  <si>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</si>
  <si>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</si>
  <si>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</si>
  <si>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</si>
  <si>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</si>
  <si>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</si>
  <si>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</si>
  <si>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</si>
  <si>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</si>
  <si>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</si>
  <si>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</si>
  <si>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</si>
  <si>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</si>
  <si>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</si>
  <si>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</si>
  <si>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</si>
  <si>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</si>
  <si>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</si>
  <si>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</si>
  <si>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</si>
  <si>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</si>
  <si>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</si>
  <si>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</si>
  <si>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</si>
  <si>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</si>
  <si>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</si>
  <si>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</si>
  <si>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</si>
  <si>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</si>
  <si>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</si>
  <si>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</si>
  <si>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</si>
  <si>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</si>
  <si>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</si>
  <si>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</si>
  <si>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</si>
  <si>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</si>
  <si>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</si>
  <si>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</si>
  <si>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</si>
  <si>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</si>
  <si>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</si>
  <si>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</si>
  <si>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</si>
  <si>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</si>
  <si>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</si>
  <si>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</si>
  <si>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</si>
  <si>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</si>
  <si>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</si>
  <si>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</si>
  <si>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</si>
  <si>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</si>
  <si>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</si>
  <si>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</si>
  <si>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</si>
  <si>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</si>
  <si>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</si>
  <si>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</si>
  <si>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</si>
  <si>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</si>
  <si>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</si>
  <si>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</si>
  <si>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</si>
  <si>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</si>
  <si>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</si>
  <si>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</si>
  <si>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</si>
  <si>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</si>
  <si>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</si>
  <si>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</si>
  <si>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</si>
  <si>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</si>
  <si>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</si>
  <si>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</si>
  <si>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</si>
  <si>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</si>
  <si>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</si>
  <si>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</si>
  <si>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</si>
  <si>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</si>
  <si>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</si>
  <si>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</si>
  <si>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</si>
  <si>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</si>
  <si>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</si>
  <si>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</si>
  <si>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</si>
  <si>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</si>
  <si>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</si>
  <si>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</si>
  <si>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</si>
  <si>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</si>
  <si>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</si>
  <si>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</si>
  <si>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</si>
  <si>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</si>
  <si>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</si>
  <si>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</si>
  <si>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</si>
  <si>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</si>
  <si>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</si>
  <si>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</si>
  <si>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</si>
  <si>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</si>
  <si>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</si>
  <si>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</si>
  <si>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</si>
  <si>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</si>
  <si>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</si>
  <si>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</si>
  <si>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</si>
  <si>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</si>
  <si>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</si>
  <si>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</si>
  <si>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</si>
  <si>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</si>
  <si>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</si>
  <si>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</si>
  <si>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</si>
  <si>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</si>
  <si>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</si>
  <si>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</si>
  <si>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</si>
  <si>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</si>
  <si>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</si>
  <si>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</si>
  <si>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</si>
  <si>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</si>
  <si>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</si>
  <si>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</si>
  <si>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</si>
  <si>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</si>
  <si>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</si>
  <si>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</si>
  <si>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</si>
  <si>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</si>
  <si>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</si>
  <si>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</si>
  <si>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</si>
  <si>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</si>
  <si>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</si>
  <si>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</si>
  <si>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</si>
  <si>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</si>
  <si>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</si>
  <si>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</si>
  <si>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</si>
  <si>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</si>
  <si>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</si>
  <si>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</si>
  <si>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</si>
  <si>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</si>
  <si>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</si>
  <si>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</si>
  <si>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</si>
  <si>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</si>
  <si>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</si>
  <si>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</si>
  <si>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</si>
  <si>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</si>
  <si>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</si>
  <si>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</si>
  <si>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</si>
  <si>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</si>
  <si>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</si>
  <si>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</si>
  <si>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</si>
  <si>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</si>
  <si>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</si>
  <si>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</si>
  <si>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</si>
  <si>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</si>
  <si>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</si>
  <si>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</si>
  <si>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</si>
  <si>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</si>
  <si>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</si>
  <si>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</si>
  <si>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</si>
  <si>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</si>
  <si>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</si>
  <si>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</si>
  <si>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</si>
  <si>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</si>
  <si>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</si>
  <si>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</si>
  <si>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</si>
  <si>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</si>
  <si>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</si>
  <si>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</si>
  <si>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</si>
  <si>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</si>
  <si>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</si>
  <si>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</si>
  <si>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</si>
  <si>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</si>
  <si>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</si>
  <si>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</si>
  <si>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</si>
  <si>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</si>
  <si>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</si>
  <si>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</si>
  <si>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</si>
  <si>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</si>
  <si>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</si>
  <si>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</si>
  <si>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</si>
  <si>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</si>
  <si>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</si>
  <si>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</si>
  <si>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</si>
  <si>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</si>
  <si>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</si>
  <si>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</si>
  <si>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</si>
  <si>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</si>
  <si>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</si>
  <si>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</si>
  <si>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</si>
  <si>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</si>
  <si>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</si>
  <si>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</si>
  <si>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</si>
  <si>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</si>
  <si>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</si>
  <si>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</si>
  <si>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</si>
  <si>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</si>
  <si>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</si>
  <si>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</si>
  <si>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</si>
  <si>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</si>
  <si>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</si>
  <si>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</si>
  <si>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</si>
  <si>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</si>
  <si>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</si>
  <si>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</si>
  <si>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</si>
  <si>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</si>
  <si>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</si>
  <si>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</si>
  <si>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</si>
  <si>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</si>
  <si>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</si>
  <si>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</si>
  <si>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</si>
  <si>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</si>
  <si>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</si>
  <si>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</si>
  <si>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</si>
  <si>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</si>
  <si>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</si>
  <si>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</si>
  <si>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</si>
  <si>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</si>
  <si>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</si>
  <si>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</si>
  <si>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</si>
  <si>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</si>
  <si>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</si>
  <si>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</si>
  <si>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</si>
  <si>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</si>
  <si>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</si>
  <si>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</si>
  <si>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</si>
  <si>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</si>
  <si>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</si>
  <si>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</si>
  <si>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</si>
  <si>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</si>
  <si>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</si>
  <si>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</si>
  <si>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</si>
  <si>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</si>
  <si>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</si>
  <si>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</si>
  <si>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</si>
  <si>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</si>
  <si>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</si>
  <si>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</si>
  <si>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</si>
  <si>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</si>
  <si>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</si>
  <si>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</si>
  <si>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</si>
  <si>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</si>
  <si>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</si>
  <si>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</si>
  <si>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</si>
  <si>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</si>
  <si>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</si>
  <si>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</si>
  <si>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</si>
  <si>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</si>
  <si>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</si>
  <si>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</si>
  <si>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</si>
  <si>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</si>
  <si>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</si>
  <si>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</si>
  <si>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</si>
  <si>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</si>
  <si>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</si>
  <si>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</si>
  <si>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</si>
  <si>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</si>
  <si>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</si>
  <si>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</si>
  <si>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</si>
  <si>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</si>
  <si>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</si>
  <si>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</si>
  <si>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</si>
  <si>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</si>
  <si>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</si>
  <si>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</si>
  <si>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</si>
  <si>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</si>
  <si>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</si>
  <si>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</si>
  <si>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</si>
  <si>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</si>
  <si>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</si>
  <si>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</si>
  <si>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</si>
  <si>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</si>
  <si>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</si>
  <si>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</si>
  <si>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</si>
  <si>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</si>
  <si>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</si>
  <si>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</si>
  <si>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</si>
  <si>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</si>
  <si>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</si>
  <si>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</si>
  <si>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</si>
  <si>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</si>
  <si>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</si>
  <si>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</si>
  <si>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</si>
  <si>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</si>
  <si>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</si>
  <si>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</si>
  <si>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</si>
  <si>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</si>
  <si>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</si>
  <si>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</si>
  <si>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</si>
  <si>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</si>
  <si>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</si>
  <si>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</si>
  <si>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</si>
  <si>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</si>
  <si>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</si>
  <si>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</si>
  <si>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</si>
  <si>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</si>
  <si>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</si>
  <si>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</si>
  <si>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</si>
  <si>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</si>
  <si>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</si>
  <si>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</si>
  <si>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</si>
  <si>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</si>
  <si>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</si>
  <si>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</si>
  <si>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</si>
  <si>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</si>
  <si>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</si>
  <si>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</si>
  <si>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</si>
  <si>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</si>
  <si>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</si>
  <si>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</si>
  <si>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</si>
  <si>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</si>
  <si>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</si>
  <si>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</si>
  <si>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</si>
  <si>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</si>
  <si>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</si>
  <si>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</si>
  <si>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</si>
  <si>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</si>
  <si>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</si>
  <si>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</si>
  <si>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</si>
  <si>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</si>
  <si>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</si>
  <si>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</si>
  <si>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</si>
  <si>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</si>
  <si>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</si>
  <si>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</si>
  <si>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</si>
  <si>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</si>
  <si>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</si>
  <si>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</si>
  <si>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</si>
  <si>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</si>
  <si>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</si>
  <si>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</si>
  <si>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</si>
  <si>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</si>
  <si>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</si>
  <si>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</si>
  <si>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</si>
  <si>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</si>
  <si>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</si>
  <si>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</si>
  <si>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</si>
  <si>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</si>
  <si>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</si>
  <si>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</si>
  <si>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</si>
  <si>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</si>
  <si>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</si>
  <si>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</si>
  <si>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</si>
  <si>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</si>
  <si>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</si>
  <si>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</si>
  <si>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</si>
  <si>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</si>
  <si>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</si>
  <si>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</si>
  <si>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</si>
  <si>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</si>
  <si>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</si>
  <si>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</si>
  <si>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</si>
  <si>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</si>
  <si>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</si>
  <si>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</si>
  <si>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</si>
  <si>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</si>
  <si>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</si>
  <si>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</si>
  <si>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</si>
  <si>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</si>
  <si>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</si>
  <si>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</si>
  <si>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</si>
  <si>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</si>
  <si>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</si>
  <si>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</si>
  <si>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</si>
  <si>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</si>
  <si>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</si>
  <si>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</si>
  <si>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</si>
  <si>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</si>
  <si>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</si>
  <si>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</si>
  <si>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</si>
  <si>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</si>
  <si>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</si>
  <si>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</si>
  <si>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</si>
  <si>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</si>
  <si>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</si>
  <si>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</si>
  <si>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</si>
  <si>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</si>
  <si>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</si>
  <si>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</si>
  <si>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</si>
  <si>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</si>
  <si>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</si>
  <si>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</si>
  <si>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</si>
  <si>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</si>
  <si>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</si>
  <si>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</si>
  <si>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</si>
  <si>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</si>
  <si>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</si>
  <si>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</si>
  <si>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</si>
  <si>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</si>
  <si>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</si>
  <si>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</si>
  <si>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</si>
  <si>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</si>
  <si>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</si>
  <si>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</si>
  <si>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</si>
  <si>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</si>
  <si>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</si>
  <si>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</si>
  <si>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</si>
  <si>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</si>
  <si>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</si>
  <si>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</si>
  <si>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</si>
  <si>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</si>
  <si>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</si>
  <si>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</si>
  <si>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</si>
  <si>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</si>
  <si>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</si>
  <si>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</si>
  <si>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</si>
  <si>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</si>
  <si>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</si>
  <si>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</si>
  <si>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</si>
  <si>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</si>
  <si>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</si>
  <si>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</si>
  <si>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</si>
  <si>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</si>
  <si>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</si>
  <si>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</si>
  <si>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</si>
  <si>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</si>
  <si>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</si>
  <si>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</si>
  <si>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</si>
  <si>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</si>
  <si>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</si>
  <si>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</si>
  <si>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</si>
  <si>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</si>
  <si>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</si>
  <si>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</si>
  <si>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</si>
  <si>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</si>
  <si>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</si>
  <si>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</si>
  <si>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</si>
  <si>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</si>
  <si>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</si>
  <si>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</si>
  <si>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</si>
  <si>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</si>
  <si>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</si>
  <si>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</si>
  <si>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</si>
  <si>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</si>
  <si>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</si>
  <si>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</si>
  <si>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</si>
  <si>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</si>
  <si>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</si>
  <si>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</si>
  <si>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</si>
  <si>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</si>
  <si>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</si>
  <si>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</si>
  <si>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</si>
  <si>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</si>
  <si>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</si>
  <si>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</si>
  <si>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</si>
  <si>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</si>
  <si>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</si>
  <si>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</si>
  <si>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</si>
  <si>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</si>
  <si>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</si>
  <si>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</si>
  <si>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</si>
  <si>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</si>
  <si>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</si>
  <si>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</si>
  <si>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</si>
  <si>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</si>
  <si>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</si>
  <si>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</si>
  <si>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</si>
  <si>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</si>
  <si>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</si>
  <si>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</si>
  <si>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</si>
  <si>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</si>
  <si>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</si>
  <si>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</si>
  <si>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</si>
  <si>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</si>
  <si>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</si>
  <si>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</si>
  <si>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</si>
  <si>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</si>
  <si>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</si>
  <si>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</si>
  <si>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</si>
  <si>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</si>
  <si>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</si>
  <si>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</si>
  <si>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</si>
  <si>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</si>
  <si>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</si>
  <si>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</si>
  <si>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</si>
  <si>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</si>
  <si>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</si>
  <si>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</si>
  <si>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</si>
  <si>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</si>
  <si>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</si>
  <si>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</si>
  <si>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</si>
  <si>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</si>
  <si>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</si>
  <si>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</si>
  <si>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</si>
  <si>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</si>
  <si>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</si>
  <si>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</si>
  <si>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</si>
  <si>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</si>
  <si>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</si>
  <si>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</si>
  <si>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</si>
  <si>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</si>
  <si>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</si>
  <si>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</si>
  <si>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</si>
  <si>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</si>
  <si>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</si>
  <si>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</si>
  <si>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</si>
  <si>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</si>
  <si>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</si>
  <si>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</si>
  <si>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</si>
  <si>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</si>
  <si>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</si>
  <si>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</si>
  <si>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</si>
  <si>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</si>
  <si>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</si>
  <si>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</si>
  <si>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</si>
  <si>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</si>
  <si>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</si>
  <si>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</si>
  <si>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</si>
  <si>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</si>
  <si>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</si>
  <si>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</si>
  <si>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</si>
  <si>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</si>
  <si>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</si>
  <si>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</si>
  <si>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</si>
  <si>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</si>
  <si>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</si>
  <si>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</si>
  <si>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</si>
  <si>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</si>
  <si>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</si>
  <si>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</si>
  <si>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</si>
  <si>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</si>
  <si>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</si>
  <si>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</si>
  <si>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</si>
  <si>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</si>
  <si>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</si>
  <si>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</si>
  <si>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</si>
  <si>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</si>
  <si>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</si>
  <si>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</si>
  <si>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</si>
  <si>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</si>
  <si>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</si>
  <si>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</si>
  <si>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</si>
  <si>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</si>
  <si>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</si>
  <si>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</si>
  <si>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</si>
  <si>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</si>
  <si>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</si>
  <si>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</si>
  <si>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</si>
  <si>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</si>
  <si>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</si>
  <si>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</si>
  <si>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</si>
  <si>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</si>
  <si>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</si>
  <si>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</si>
  <si>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</si>
  <si>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</si>
  <si>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</si>
  <si>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</si>
  <si>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</si>
  <si>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</si>
  <si>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</si>
  <si>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</si>
  <si>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</si>
  <si>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</si>
  <si>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</si>
  <si>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</si>
  <si>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</si>
  <si>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</si>
  <si>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</si>
  <si>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</si>
  <si>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</si>
  <si>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</si>
  <si>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</si>
  <si>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</si>
  <si>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</si>
  <si>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</si>
  <si>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</si>
  <si>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</si>
  <si>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</si>
  <si>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</si>
  <si>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</si>
  <si>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</si>
  <si>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</si>
  <si>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</si>
  <si>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</si>
  <si>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</si>
  <si>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</si>
  <si>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</si>
  <si>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</si>
  <si>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</si>
  <si>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</si>
  <si>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</si>
  <si>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</si>
  <si>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</si>
  <si>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</si>
  <si>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</si>
  <si>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</si>
  <si>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</si>
  <si>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</si>
  <si>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</si>
  <si>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</si>
  <si>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</si>
  <si>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</si>
  <si>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</si>
  <si>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</si>
  <si>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</si>
  <si>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</si>
  <si>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</si>
  <si>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</si>
  <si>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</si>
  <si>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</si>
  <si>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</si>
  <si>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</si>
  <si>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</si>
  <si>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</si>
  <si>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</si>
  <si>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</si>
  <si>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</si>
  <si>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</si>
  <si>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</si>
  <si>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</si>
  <si>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</si>
  <si>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</si>
  <si>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</si>
  <si>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</si>
  <si>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</si>
  <si>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</si>
  <si>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</si>
  <si>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</si>
  <si>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</si>
  <si>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</si>
  <si>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</si>
  <si>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</si>
  <si>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</si>
  <si>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</si>
  <si>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</si>
  <si>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</si>
  <si>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</si>
  <si>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</si>
  <si>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</si>
  <si>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</si>
  <si>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</si>
  <si>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</si>
  <si>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</si>
  <si>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</si>
  <si>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</si>
  <si>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</si>
  <si>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</si>
  <si>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</si>
  <si>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</si>
  <si>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</si>
  <si>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</si>
  <si>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</si>
  <si>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</si>
  <si>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</si>
  <si>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</si>
  <si>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</si>
  <si>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</si>
  <si>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</si>
  <si>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</si>
  <si>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</si>
  <si>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</si>
  <si>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</si>
  <si>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</si>
  <si>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</si>
  <si>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</si>
  <si>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</si>
  <si>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</si>
  <si>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</si>
  <si>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</si>
  <si>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</si>
  <si>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</si>
  <si>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</si>
  <si>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</si>
  <si>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</si>
  <si>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</si>
  <si>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</si>
  <si>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</si>
  <si>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</si>
  <si>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</si>
  <si>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</si>
  <si>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</si>
  <si>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</si>
  <si>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</si>
  <si>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</si>
  <si>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</si>
  <si>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</si>
  <si>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</si>
  <si>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</si>
  <si>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</si>
  <si>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</si>
  <si>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</si>
  <si>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</si>
  <si>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</si>
  <si>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</si>
  <si>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</si>
  <si>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</si>
  <si>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</si>
  <si>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</si>
  <si>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</si>
  <si>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</si>
  <si>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</si>
  <si>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</si>
  <si>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</si>
  <si>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</si>
  <si>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</si>
  <si>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</si>
  <si>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</si>
  <si>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</si>
  <si>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</si>
  <si>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</si>
  <si>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</si>
  <si>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</si>
  <si>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</si>
  <si>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</si>
  <si>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</si>
  <si>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</si>
  <si>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</si>
  <si>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</si>
  <si>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</si>
  <si>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</si>
  <si>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</si>
  <si>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</si>
  <si>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</si>
  <si>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</si>
  <si>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</si>
  <si>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</si>
  <si>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</si>
  <si>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</si>
  <si>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</si>
  <si>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</si>
  <si>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</si>
  <si>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</si>
  <si>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</si>
  <si>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</si>
  <si>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</si>
  <si>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</si>
  <si>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</si>
  <si>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</si>
  <si>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</si>
  <si>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</si>
  <si>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</si>
  <si>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</si>
  <si>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</si>
  <si>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</si>
  <si>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</si>
  <si>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</si>
  <si>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</si>
  <si>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</si>
  <si>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</si>
  <si>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</si>
  <si>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</si>
  <si>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</si>
  <si>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</si>
  <si>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</si>
  <si>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</si>
  <si>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</si>
  <si>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</si>
  <si>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</si>
  <si>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</si>
  <si>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</si>
  <si>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</si>
  <si>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</si>
  <si>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</si>
  <si>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</si>
  <si>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</si>
  <si>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</si>
  <si>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</si>
  <si>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</si>
  <si>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</si>
  <si>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</si>
  <si>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</si>
  <si>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</si>
  <si>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</si>
  <si>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</si>
  <si>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</si>
  <si>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</si>
  <si>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</si>
  <si>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</si>
  <si>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</si>
  <si>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</si>
  <si>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</si>
  <si>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</si>
  <si>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</si>
  <si>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</si>
  <si>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</si>
  <si>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</si>
  <si>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</si>
  <si>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</si>
  <si>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</si>
  <si>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</si>
  <si>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</si>
  <si>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</si>
  <si>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</si>
  <si>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</si>
  <si>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</si>
  <si>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</si>
  <si>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</si>
  <si>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</si>
  <si>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</si>
  <si>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</si>
  <si>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</si>
  <si>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</si>
  <si>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</si>
  <si>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</si>
  <si>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</si>
  <si>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</si>
  <si>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</si>
  <si>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</si>
  <si>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</si>
  <si>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</si>
  <si>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</si>
  <si>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</si>
  <si>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</si>
  <si>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</si>
  <si>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</si>
  <si>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</si>
  <si>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</si>
  <si>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</si>
  <si>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</si>
  <si>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</si>
  <si>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</si>
  <si>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</si>
  <si>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</si>
  <si>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</si>
  <si>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</si>
  <si>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</si>
  <si>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</si>
  <si>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</si>
  <si>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</si>
  <si>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</si>
  <si>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</si>
  <si>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</si>
  <si>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</si>
  <si>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</si>
  <si>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</si>
  <si>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</si>
  <si>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</si>
  <si>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</si>
  <si>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</si>
  <si>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</si>
  <si>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</si>
  <si>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</si>
  <si>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</si>
  <si>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</si>
  <si>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</si>
  <si>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</si>
  <si>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</si>
  <si>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</si>
  <si>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</si>
  <si>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</si>
  <si>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</si>
  <si>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</si>
  <si>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</si>
  <si>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</si>
  <si>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</si>
  <si>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</si>
  <si>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</si>
  <si>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</si>
  <si>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</si>
  <si>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</si>
  <si>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</si>
  <si>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</si>
  <si>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</si>
  <si>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</si>
  <si>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</si>
  <si>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</si>
  <si>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</si>
  <si>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</si>
  <si>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</si>
  <si>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</si>
  <si>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</si>
  <si>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</si>
  <si>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</si>
  <si>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</si>
  <si>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</si>
  <si>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</si>
  <si>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</si>
  <si>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</si>
  <si>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</si>
  <si>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</si>
  <si>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</si>
  <si>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</si>
  <si>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</si>
  <si>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</si>
  <si>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</si>
  <si>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</si>
  <si>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</si>
  <si>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</si>
  <si>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</si>
  <si>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</si>
  <si>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</si>
  <si>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</si>
  <si>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</si>
  <si>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</si>
  <si>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</si>
  <si>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</si>
  <si>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</si>
  <si>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</si>
  <si>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</si>
  <si>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</si>
  <si>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</si>
  <si>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</si>
  <si>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</si>
  <si>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</si>
  <si>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</si>
  <si>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</si>
  <si>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</si>
  <si>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</si>
  <si>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</si>
  <si>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</si>
  <si>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</si>
  <si>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</si>
  <si>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</si>
  <si>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</si>
  <si>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</si>
  <si>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</si>
  <si>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</si>
  <si>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</si>
  <si>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</si>
  <si>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</si>
  <si>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</si>
  <si>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</si>
  <si>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</si>
  <si>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</si>
  <si>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</si>
  <si>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</si>
  <si>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</si>
  <si>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</si>
  <si>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</si>
  <si>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</si>
  <si>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</si>
  <si>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</si>
  <si>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</si>
  <si>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</si>
  <si>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</si>
  <si>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</si>
  <si>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</si>
  <si>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</si>
  <si>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</si>
  <si>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</si>
  <si>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</si>
  <si>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</si>
  <si>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</si>
  <si>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</si>
  <si>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</si>
  <si>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</si>
  <si>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</si>
  <si>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</si>
  <si>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</si>
  <si>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</si>
  <si>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</si>
  <si>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</si>
  <si>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</si>
  <si>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</si>
  <si>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</si>
  <si>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</si>
  <si>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</si>
  <si>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</si>
  <si>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</si>
  <si>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</si>
  <si>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</si>
  <si>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</si>
  <si>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</si>
  <si>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</si>
  <si>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</si>
  <si>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</si>
  <si>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</si>
  <si>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</si>
  <si>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</si>
  <si>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</si>
  <si>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</si>
  <si>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</si>
  <si>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</si>
  <si>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</si>
  <si>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</si>
  <si>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</si>
  <si>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</si>
  <si>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</si>
  <si>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</si>
  <si>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</si>
  <si>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</si>
  <si>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</si>
  <si>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</si>
  <si>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</si>
  <si>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</si>
  <si>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</si>
  <si>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</si>
  <si>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</si>
  <si>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</si>
  <si>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</si>
  <si>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</si>
  <si>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</si>
  <si>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</si>
  <si>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</si>
  <si>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</si>
  <si>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</si>
  <si>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</si>
  <si>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</si>
  <si>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</si>
  <si>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</si>
  <si>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</si>
  <si>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</si>
  <si>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</si>
  <si>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</si>
  <si>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</si>
  <si>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</si>
  <si>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</si>
  <si>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</si>
  <si>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</si>
  <si>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</si>
  <si>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</si>
  <si>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</si>
  <si>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</si>
  <si>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</si>
  <si>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</si>
  <si>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</si>
  <si>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</si>
  <si>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</si>
  <si>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</si>
  <si>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</si>
  <si>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</si>
  <si>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</si>
  <si>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</si>
  <si>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</si>
  <si>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</si>
  <si>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</si>
  <si>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</si>
  <si>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</si>
  <si>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</si>
  <si>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</si>
  <si>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</si>
  <si>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</si>
  <si>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</si>
  <si>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</si>
  <si>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</si>
  <si>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</si>
  <si>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</si>
  <si>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</si>
  <si>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</si>
  <si>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</si>
  <si>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</si>
  <si>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</si>
  <si>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</si>
  <si>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</si>
  <si>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</si>
  <si>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</si>
  <si>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</si>
  <si>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</si>
  <si>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</si>
  <si>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</si>
  <si>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</si>
  <si>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</si>
  <si>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</si>
  <si>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</si>
  <si>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</si>
  <si>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</si>
  <si>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</si>
  <si>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</si>
  <si>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</si>
  <si>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</si>
  <si>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</si>
  <si>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</si>
  <si>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</si>
  <si>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</si>
  <si>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</si>
  <si>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</si>
  <si>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</si>
  <si>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</si>
  <si>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</si>
  <si>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</si>
  <si>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</si>
  <si>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</si>
  <si>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</si>
  <si>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</si>
  <si>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</si>
  <si>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</si>
  <si>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</si>
  <si>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</si>
  <si>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</si>
  <si>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</si>
  <si>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</si>
  <si>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</si>
  <si>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</si>
  <si>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</si>
  <si>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</si>
  <si>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</si>
  <si>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</si>
  <si>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</si>
  <si>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</si>
  <si>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</si>
  <si>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</si>
  <si>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</si>
  <si>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</si>
  <si>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</si>
  <si>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</si>
  <si>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</si>
  <si>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</si>
  <si>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</si>
  <si>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</si>
  <si>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</si>
  <si>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</si>
  <si>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</si>
  <si>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</si>
  <si>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</si>
  <si>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</si>
  <si>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</si>
  <si>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</si>
  <si>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</si>
  <si>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</si>
  <si>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</si>
  <si>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</si>
  <si>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</si>
  <si>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</si>
  <si>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</si>
  <si>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</si>
  <si>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</si>
  <si>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</si>
  <si>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</si>
  <si>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</si>
  <si>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</si>
  <si>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</si>
  <si>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</si>
  <si>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</si>
  <si>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</si>
  <si>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</si>
  <si>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</si>
  <si>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</si>
  <si>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</si>
  <si>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</si>
  <si>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</si>
  <si>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</si>
  <si>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</si>
  <si>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</si>
  <si>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</si>
  <si>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</si>
  <si>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</si>
  <si>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</si>
  <si>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</si>
  <si>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</si>
  <si>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</si>
  <si>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</si>
  <si>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</si>
  <si>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</si>
  <si>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</si>
  <si>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</si>
  <si>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</si>
  <si>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</si>
  <si>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</si>
  <si>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</si>
  <si>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</si>
  <si>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</si>
  <si>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</si>
  <si>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</si>
  <si>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</si>
  <si>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</si>
  <si>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</si>
  <si>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</si>
  <si>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</si>
  <si>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</si>
  <si>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</si>
  <si>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</si>
  <si>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</si>
  <si>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</si>
  <si>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</si>
  <si>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</si>
  <si>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</si>
  <si>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</si>
  <si>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</si>
  <si>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</si>
  <si>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</si>
  <si>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</si>
  <si>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</si>
  <si>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</si>
  <si>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</si>
  <si>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</si>
  <si>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</si>
  <si>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</si>
  <si>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</si>
  <si>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</si>
  <si>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</si>
  <si>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</si>
  <si>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</si>
  <si>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</si>
  <si>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</si>
  <si>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</si>
  <si>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</si>
  <si>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</si>
  <si>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</si>
  <si>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</si>
  <si>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</si>
  <si>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</si>
  <si>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</si>
  <si>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</si>
  <si>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</si>
  <si>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</si>
  <si>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</si>
  <si>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</si>
  <si>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</si>
  <si>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</si>
  <si>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</si>
  <si>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</si>
  <si>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</si>
  <si>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</si>
  <si>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</si>
  <si>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</si>
  <si>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</si>
  <si>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</si>
  <si>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</si>
  <si>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</si>
  <si>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</si>
  <si>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</si>
  <si>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</si>
  <si>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</si>
  <si>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</si>
  <si>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</si>
  <si>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</si>
  <si>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</si>
  <si>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</si>
  <si>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</si>
  <si>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</si>
  <si>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</si>
  <si>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</si>
  <si>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</si>
  <si>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</si>
  <si>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</si>
  <si>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</si>
  <si>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</si>
  <si>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</si>
  <si>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</si>
  <si>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</si>
  <si>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</si>
  <si>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</si>
  <si>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</si>
  <si>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</si>
  <si>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</si>
  <si>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</si>
  <si>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</si>
  <si>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</si>
  <si>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</si>
  <si>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</si>
  <si>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</si>
  <si>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</si>
  <si>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</si>
  <si>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</si>
  <si>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</si>
  <si>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</si>
  <si>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</si>
  <si>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</si>
  <si>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</si>
  <si>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</si>
  <si>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</si>
  <si>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</si>
  <si>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</si>
  <si>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</si>
  <si>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</si>
  <si>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</si>
  <si>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</si>
  <si>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</si>
  <si>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</si>
  <si>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</si>
  <si>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</si>
  <si>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</si>
  <si>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</si>
  <si>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</si>
  <si>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</si>
  <si>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</si>
  <si>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</si>
  <si>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</si>
  <si>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</si>
  <si>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</si>
  <si>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</si>
  <si>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</si>
  <si>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</si>
  <si>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</si>
  <si>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</si>
  <si>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</si>
  <si>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</si>
  <si>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</si>
  <si>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</si>
  <si>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</si>
  <si>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</si>
  <si>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</si>
  <si>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</si>
  <si>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</si>
  <si>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</si>
  <si>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</si>
  <si>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</si>
  <si>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</si>
  <si>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</si>
  <si>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</si>
  <si>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</si>
  <si>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</si>
  <si>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</si>
  <si>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</si>
  <si>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</si>
  <si>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</si>
  <si>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</si>
  <si>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</si>
  <si>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</si>
  <si>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</si>
  <si>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</si>
  <si>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</si>
  <si>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</si>
  <si>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</si>
  <si>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</si>
  <si>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</si>
  <si>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</si>
  <si>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</si>
  <si>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</si>
  <si>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</si>
  <si>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</si>
  <si>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</si>
  <si>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</si>
  <si>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</si>
  <si>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</si>
  <si>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</si>
  <si>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</si>
  <si>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</si>
  <si>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</si>
  <si>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</si>
  <si>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</si>
  <si>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</si>
  <si>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</si>
  <si>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</si>
  <si>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</si>
  <si>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</si>
  <si>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</si>
  <si>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</si>
  <si>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</si>
  <si>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</si>
  <si>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</si>
  <si>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</si>
  <si>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</si>
  <si>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</si>
  <si>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</si>
  <si>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</si>
  <si>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</si>
  <si>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</si>
  <si>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</si>
  <si>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</si>
  <si>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</si>
  <si>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</si>
  <si>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</si>
  <si>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</si>
  <si>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</si>
  <si>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</si>
  <si>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</si>
  <si>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</si>
  <si>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</si>
  <si>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</si>
  <si>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</si>
  <si>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</si>
  <si>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</si>
  <si>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</si>
  <si>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</si>
  <si>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</si>
  <si>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</si>
  <si>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</si>
  <si>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</si>
  <si>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</si>
  <si>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</si>
  <si>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</si>
  <si>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</si>
  <si>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</si>
  <si>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</si>
  <si>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</si>
  <si>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</si>
  <si>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</si>
  <si>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</si>
  <si>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</si>
  <si>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</si>
  <si>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</si>
  <si>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</si>
  <si>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</si>
  <si>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</si>
  <si>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</si>
  <si>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</si>
  <si>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</si>
  <si>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</si>
  <si>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</si>
  <si>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</si>
  <si>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</si>
  <si>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</si>
  <si>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</si>
  <si>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</si>
  <si>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</si>
  <si>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</si>
  <si>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</si>
  <si>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</si>
  <si>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</si>
  <si>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</si>
  <si>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</si>
  <si>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</si>
  <si>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</si>
  <si>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</si>
  <si>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</si>
  <si>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</si>
  <si>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</si>
  <si>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</si>
  <si>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</si>
  <si>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</si>
  <si>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</si>
  <si>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</si>
  <si>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</si>
  <si>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</si>
  <si>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</si>
  <si>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</si>
  <si>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</si>
  <si>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</si>
  <si>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</si>
  <si>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</si>
  <si>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</si>
  <si>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</si>
  <si>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</si>
  <si>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</si>
  <si>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</si>
  <si>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</si>
  <si>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</si>
  <si>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</si>
  <si>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</si>
  <si>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</si>
  <si>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</si>
  <si>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</si>
  <si>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</si>
  <si>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</si>
  <si>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</si>
  <si>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</si>
  <si>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</si>
  <si>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</si>
  <si>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</si>
  <si>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</si>
  <si>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</si>
  <si>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</si>
  <si>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</si>
  <si>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</si>
  <si>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</si>
  <si>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</si>
  <si>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</si>
  <si>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</si>
  <si>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</si>
  <si>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</si>
  <si>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</si>
  <si>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</si>
  <si>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</si>
  <si>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</si>
  <si>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</si>
  <si>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</si>
  <si>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</si>
  <si>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</si>
  <si>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</si>
  <si>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</si>
  <si>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</si>
  <si>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</si>
  <si>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</si>
  <si>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</si>
  <si>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</si>
  <si>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</si>
  <si>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</si>
  <si>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</si>
  <si>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</si>
  <si>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</si>
  <si>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</si>
  <si>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</si>
  <si>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</si>
  <si>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</si>
  <si>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</si>
  <si>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</si>
  <si>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</si>
  <si>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</si>
  <si>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</si>
  <si>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</si>
  <si>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</si>
  <si>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</si>
  <si>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</si>
  <si>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</si>
  <si>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</si>
  <si>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</si>
  <si>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</si>
  <si>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</si>
  <si>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</si>
  <si>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</si>
  <si>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</si>
  <si>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</si>
  <si>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</si>
  <si>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</si>
  <si>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</si>
  <si>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</si>
  <si>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</si>
  <si>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</si>
  <si>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</si>
  <si>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</si>
  <si>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</si>
  <si>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</si>
  <si>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</si>
  <si>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</si>
  <si>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</si>
  <si>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</si>
  <si>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</si>
  <si>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</si>
  <si>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</si>
  <si>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</si>
  <si>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</si>
  <si>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</si>
  <si>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</si>
  <si>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</si>
  <si>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</si>
  <si>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</si>
  <si>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</si>
  <si>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</si>
  <si>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</si>
  <si>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</si>
  <si>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</si>
  <si>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</si>
  <si>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</si>
  <si>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</si>
  <si>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</si>
  <si>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</si>
  <si>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</si>
  <si>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</si>
  <si>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</si>
  <si>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</si>
  <si>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</si>
  <si>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</si>
  <si>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</si>
  <si>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</si>
  <si>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</si>
  <si>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</si>
  <si>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</si>
  <si>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</si>
  <si>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</si>
  <si>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</si>
  <si>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</si>
  <si>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</si>
  <si>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</si>
  <si>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</si>
  <si>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</si>
  <si>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</si>
  <si>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</si>
  <si>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</si>
  <si>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</si>
  <si>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</si>
  <si>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</si>
  <si>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</si>
  <si>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</si>
  <si>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</si>
  <si>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</si>
  <si>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</si>
  <si>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</si>
  <si>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</si>
  <si>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</si>
  <si>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</si>
  <si>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</si>
  <si>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</si>
  <si>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</si>
  <si>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</si>
  <si>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</si>
  <si>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</si>
  <si>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</si>
  <si>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</si>
  <si>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</si>
  <si>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</si>
  <si>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</si>
  <si>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</si>
  <si>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</si>
  <si>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</si>
  <si>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</si>
  <si>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</si>
  <si>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</si>
  <si>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</si>
  <si>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</si>
  <si>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</si>
  <si>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</si>
  <si>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</si>
  <si>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</si>
  <si>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</si>
  <si>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</si>
  <si>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</si>
  <si>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</si>
  <si>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</si>
  <si>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</si>
  <si>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</si>
  <si>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</si>
  <si>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</si>
  <si>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</si>
  <si>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</si>
  <si>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</si>
  <si>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</si>
  <si>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</si>
  <si>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</si>
  <si>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</si>
  <si>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</si>
  <si>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</si>
  <si>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</si>
  <si>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</si>
  <si>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</si>
  <si>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</si>
  <si>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</si>
  <si>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</si>
  <si>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</si>
  <si>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</si>
  <si>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</si>
  <si>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</si>
  <si>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</si>
  <si>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</si>
  <si>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</si>
  <si>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</si>
  <si>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</si>
  <si>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</si>
  <si>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</si>
  <si>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</si>
  <si>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</si>
  <si>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</si>
  <si>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</si>
  <si>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</si>
  <si>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</si>
  <si>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</si>
  <si>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</si>
  <si>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</si>
  <si>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</si>
  <si>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</si>
  <si>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</si>
  <si>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</si>
  <si>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</si>
  <si>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</si>
  <si>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</si>
  <si>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</si>
  <si>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</si>
  <si>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</si>
  <si>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</si>
  <si>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</si>
  <si>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</si>
  <si>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</si>
  <si>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</si>
  <si>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</si>
  <si>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</si>
  <si>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</si>
  <si>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</si>
  <si>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</si>
  <si>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</si>
  <si>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</si>
  <si>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</si>
  <si>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</si>
  <si>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</si>
  <si>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</si>
  <si>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</si>
  <si>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</si>
  <si>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</si>
  <si>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</si>
  <si>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</si>
  <si>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</si>
  <si>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</si>
  <si>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</si>
  <si>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</si>
  <si>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</si>
  <si>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</si>
  <si>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</si>
  <si>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</si>
  <si>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</si>
  <si>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</si>
  <si>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</si>
  <si>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</si>
  <si>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</si>
  <si>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</si>
  <si>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</si>
  <si>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</si>
  <si>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</si>
  <si>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</si>
  <si>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</si>
  <si>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</si>
  <si>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</si>
  <si>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</si>
  <si>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</si>
  <si>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</si>
  <si>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</si>
  <si>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</si>
  <si>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</si>
  <si>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</si>
  <si>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</si>
  <si>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</si>
  <si>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</si>
  <si>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</si>
  <si>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</si>
  <si>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</si>
  <si>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</si>
  <si>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</si>
  <si>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</si>
  <si>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</si>
  <si>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</si>
  <si>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</si>
  <si>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</si>
  <si>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</si>
  <si>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</si>
  <si>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</si>
  <si>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</si>
  <si>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</si>
  <si>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</si>
  <si>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</si>
  <si>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</si>
  <si>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</si>
  <si>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</si>
  <si>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</si>
  <si>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</si>
  <si>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</si>
  <si>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</si>
  <si>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</si>
  <si>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</si>
  <si>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</si>
  <si>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</si>
  <si>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</si>
  <si>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</si>
  <si>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</si>
  <si>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</si>
  <si>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</si>
  <si>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</si>
  <si>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</si>
  <si>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</si>
  <si>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</si>
  <si>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</si>
  <si>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</si>
  <si>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</si>
  <si>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</si>
  <si>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</si>
  <si>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</si>
  <si>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</si>
  <si>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</si>
  <si>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</si>
  <si>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</si>
  <si>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</si>
  <si>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</si>
  <si>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</si>
  <si>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</si>
  <si>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</si>
  <si>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</si>
  <si>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</si>
  <si>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</si>
  <si>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</si>
  <si>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</si>
  <si>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</si>
  <si>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</si>
  <si>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</si>
  <si>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</si>
  <si>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</si>
  <si>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</si>
  <si>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</si>
  <si>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</si>
  <si>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</si>
  <si>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</si>
  <si>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</si>
  <si>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</si>
  <si>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</si>
  <si>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</si>
  <si>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</si>
  <si>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</si>
  <si>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</si>
  <si>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</si>
  <si>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</si>
  <si>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</si>
  <si>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</si>
  <si>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</si>
  <si>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</si>
  <si>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</si>
  <si>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</si>
  <si>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</si>
  <si>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</si>
  <si>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</si>
  <si>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</si>
  <si>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</si>
  <si>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</si>
  <si>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</si>
  <si>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</si>
  <si>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</si>
  <si>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</si>
  <si>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</si>
  <si>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</si>
  <si>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</si>
  <si>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</si>
  <si>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</si>
  <si>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</si>
  <si>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</si>
  <si>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</si>
  <si>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</si>
  <si>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</si>
  <si>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</si>
  <si>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</si>
  <si>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</si>
  <si>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</si>
  <si>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</si>
  <si>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</si>
  <si>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</si>
  <si>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</si>
  <si>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</si>
  <si>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</si>
  <si>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</si>
  <si>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</si>
  <si>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</si>
  <si>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</si>
  <si>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</si>
  <si>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</si>
  <si>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</si>
  <si>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</si>
  <si>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</si>
  <si>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</si>
  <si>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</si>
  <si>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</si>
  <si>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</si>
  <si>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</si>
  <si>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</si>
  <si>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</si>
  <si>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</si>
  <si>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</si>
  <si>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</si>
  <si>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</si>
  <si>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</si>
  <si>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</si>
  <si>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</si>
  <si>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</si>
  <si>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</si>
  <si>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</si>
  <si>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</si>
  <si>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</si>
  <si>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</si>
  <si>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</si>
  <si>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</si>
  <si>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</si>
  <si>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</si>
  <si>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</si>
  <si>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</si>
  <si>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</si>
  <si>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</si>
  <si>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</si>
  <si>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</si>
  <si>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</si>
  <si>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</si>
  <si>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</si>
  <si>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</si>
  <si>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</si>
  <si>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</si>
  <si>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</si>
  <si>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</si>
  <si>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</si>
  <si>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</si>
  <si>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</si>
  <si>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</si>
  <si>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</si>
  <si>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</si>
  <si>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</si>
  <si>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</si>
  <si>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</si>
  <si>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</si>
  <si>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</si>
  <si>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</si>
  <si>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</si>
  <si>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</si>
  <si>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</si>
  <si>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</si>
  <si>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</si>
  <si>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</si>
  <si>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</si>
  <si>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</si>
  <si>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</si>
  <si>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</si>
  <si>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</si>
  <si>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</si>
  <si>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</si>
  <si>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</si>
  <si>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</si>
  <si>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</si>
  <si>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</si>
  <si>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</si>
  <si>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</si>
  <si>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</si>
  <si>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</si>
  <si>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</si>
  <si>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</si>
  <si>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</si>
  <si>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</si>
  <si>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</si>
  <si>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</si>
  <si>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</si>
  <si>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</si>
  <si>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</si>
  <si>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</si>
  <si>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</si>
  <si>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</si>
  <si>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</si>
  <si>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</si>
  <si>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</si>
  <si>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</si>
  <si>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</si>
  <si>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</si>
  <si>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</si>
  <si>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</si>
  <si>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</si>
  <si>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</si>
  <si>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</si>
  <si>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</si>
  <si>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</si>
  <si>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</si>
  <si>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</si>
  <si>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</si>
  <si>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</si>
  <si>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</si>
  <si>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</si>
  <si>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</si>
  <si>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</si>
  <si>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</si>
  <si>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</si>
  <si>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</si>
  <si>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</si>
  <si>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</si>
  <si>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</si>
  <si>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</si>
  <si>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</si>
  <si>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</si>
  <si>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</si>
  <si>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</si>
  <si>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</si>
  <si>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</si>
  <si>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</si>
  <si>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</si>
  <si>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</si>
  <si>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</si>
  <si>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</si>
  <si>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</si>
  <si>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</si>
  <si>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</si>
  <si>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</si>
  <si>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</si>
  <si>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</si>
  <si>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</si>
  <si>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</si>
  <si>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</si>
  <si>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</si>
  <si>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</si>
  <si>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</si>
  <si>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</si>
  <si>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</si>
  <si>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</si>
  <si>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</si>
  <si>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</si>
  <si>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</si>
  <si>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</si>
  <si>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</si>
  <si>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</si>
  <si>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</si>
  <si>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</si>
  <si>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</si>
  <si>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</si>
  <si>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</si>
  <si>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</si>
  <si>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</si>
  <si>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</si>
  <si>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</si>
  <si>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</si>
  <si>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</si>
  <si>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</si>
  <si>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</si>
  <si>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</si>
  <si>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</si>
  <si>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</si>
  <si>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</si>
  <si>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</si>
  <si>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</si>
  <si>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</si>
  <si>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</si>
  <si>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</si>
  <si>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</si>
  <si>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</si>
  <si>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</si>
  <si>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</si>
  <si>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</si>
  <si>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</si>
  <si>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</si>
  <si>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</si>
  <si>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</si>
  <si>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</si>
  <si>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</si>
  <si>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</si>
  <si>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</si>
  <si>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</si>
  <si>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</si>
  <si>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</si>
  <si>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</si>
  <si>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</si>
  <si>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</si>
  <si>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</si>
  <si>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</si>
  <si>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</si>
  <si>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</si>
  <si>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</si>
  <si>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</si>
  <si>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</si>
  <si>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</si>
  <si>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</si>
  <si>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</si>
  <si>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</si>
  <si>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</si>
  <si>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</si>
  <si>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</si>
  <si>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</si>
  <si>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</si>
  <si>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</si>
  <si>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</si>
  <si>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</si>
  <si>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</si>
  <si>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</si>
  <si>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</si>
  <si>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</si>
  <si>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</si>
  <si>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</si>
  <si>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</si>
  <si>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</si>
  <si>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</si>
  <si>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</si>
  <si>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</si>
  <si>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</si>
  <si>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</si>
  <si>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</si>
  <si>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</si>
  <si>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</si>
  <si>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</si>
  <si>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</si>
  <si>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</si>
  <si>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</si>
  <si>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</si>
  <si>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</si>
  <si>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</si>
  <si>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</si>
  <si>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</si>
  <si>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</si>
  <si>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</si>
  <si>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</si>
  <si>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</si>
  <si>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</si>
  <si>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</si>
  <si>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</si>
  <si>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</si>
  <si>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</si>
  <si>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</si>
  <si>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</si>
  <si>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</si>
  <si>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</si>
  <si>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</si>
  <si>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</si>
  <si>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</si>
  <si>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</si>
  <si>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</si>
  <si>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</si>
  <si>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</si>
  <si>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</si>
  <si>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</si>
  <si>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</si>
  <si>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</si>
  <si>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</si>
  <si>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</si>
  <si>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</si>
  <si>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</si>
  <si>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</si>
  <si>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</si>
  <si>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</si>
  <si>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</si>
  <si>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</si>
  <si>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</si>
  <si>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</si>
  <si>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</si>
  <si>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</si>
  <si>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</si>
  <si>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</si>
  <si>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</si>
  <si>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</si>
  <si>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</si>
  <si>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</si>
  <si>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</si>
  <si>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</si>
  <si>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</si>
  <si>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</si>
  <si>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</si>
  <si>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</si>
  <si>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</si>
  <si>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</si>
  <si>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</si>
  <si>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</si>
  <si>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</si>
  <si>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</si>
  <si>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</si>
  <si>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</si>
  <si>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</si>
  <si>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</si>
  <si>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</si>
  <si>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</si>
  <si>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</si>
  <si>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</si>
  <si>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</si>
  <si>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</si>
  <si>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</si>
  <si>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</si>
  <si>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</si>
  <si>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</si>
  <si>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</si>
  <si>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</si>
  <si>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</si>
  <si>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</si>
  <si>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</si>
  <si>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</si>
  <si>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</si>
  <si>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</si>
  <si>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</si>
  <si>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</si>
  <si>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</si>
  <si>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</si>
  <si>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</si>
  <si>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</si>
  <si>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</si>
  <si>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</si>
  <si>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</si>
  <si>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</si>
  <si>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</si>
  <si>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</si>
  <si>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</si>
  <si>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</si>
  <si>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</si>
  <si>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</si>
  <si>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</si>
  <si>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</si>
  <si>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</si>
  <si>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</si>
  <si>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</si>
  <si>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</si>
  <si>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</si>
  <si>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</si>
  <si>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</si>
  <si>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</si>
  <si>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</si>
  <si>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</si>
  <si>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</si>
  <si>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</si>
  <si>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</si>
  <si>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</si>
  <si>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</si>
  <si>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</si>
  <si>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</si>
  <si>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</si>
  <si>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</si>
  <si>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</si>
  <si>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</si>
  <si>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</si>
  <si>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</si>
  <si>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</si>
  <si>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</si>
  <si>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</si>
  <si>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</si>
  <si>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</si>
  <si>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</si>
  <si>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</si>
  <si>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</si>
  <si>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</si>
  <si>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</si>
  <si>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</si>
  <si>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</si>
  <si>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</si>
  <si>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</si>
  <si>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</si>
  <si>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</si>
  <si>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</si>
  <si>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</si>
  <si>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</si>
  <si>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</si>
  <si>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</si>
  <si>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</si>
  <si>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</si>
  <si>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</si>
  <si>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</si>
  <si>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</si>
  <si>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</si>
  <si>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</si>
  <si>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</si>
  <si>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</si>
  <si>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</si>
  <si>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</si>
  <si>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</si>
  <si>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</si>
  <si>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</si>
  <si>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</si>
  <si>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</si>
  <si>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</si>
  <si>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</si>
  <si>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</si>
  <si>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</si>
  <si>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</si>
  <si>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</si>
  <si>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</si>
  <si>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</si>
  <si>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</si>
  <si>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</si>
  <si>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</si>
  <si>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</si>
  <si>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</si>
  <si>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</si>
  <si>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</si>
  <si>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</si>
  <si>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</si>
  <si>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</si>
  <si>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</si>
  <si>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</si>
  <si>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</si>
  <si>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</si>
  <si>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</si>
  <si>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</si>
  <si>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</si>
  <si>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</si>
  <si>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</si>
  <si>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</si>
  <si>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</si>
  <si>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</si>
  <si>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</si>
  <si>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</si>
  <si>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</si>
  <si>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</si>
  <si>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</si>
  <si>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</si>
  <si>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</si>
  <si>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</si>
  <si>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</si>
  <si>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</si>
  <si>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</si>
  <si>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</si>
  <si>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</si>
  <si>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</si>
  <si>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</si>
  <si>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</si>
  <si>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</si>
  <si>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</si>
  <si>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</si>
  <si>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</si>
  <si>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</si>
  <si>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</si>
  <si>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</si>
  <si>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</si>
  <si>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</si>
  <si>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</si>
  <si>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</si>
  <si>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</si>
  <si>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</si>
  <si>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</si>
  <si>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</si>
  <si>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</si>
  <si>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</si>
  <si>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</si>
  <si>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</si>
  <si>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</si>
  <si>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</si>
  <si>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</si>
  <si>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</si>
  <si>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</si>
  <si>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</si>
  <si>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</si>
  <si>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</si>
  <si>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</si>
  <si>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</si>
  <si>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</si>
  <si>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</si>
  <si>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</si>
  <si>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</si>
  <si>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</si>
  <si>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</si>
  <si>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</si>
  <si>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</si>
  <si>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</si>
  <si>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</si>
  <si>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</si>
  <si>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</si>
  <si>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</si>
  <si>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</si>
  <si>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</si>
  <si>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</si>
  <si>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</si>
  <si>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</si>
  <si>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</si>
  <si>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</si>
  <si>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</si>
  <si>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</si>
  <si>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</si>
  <si>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</si>
  <si>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</si>
  <si>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</si>
  <si>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</si>
  <si>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</si>
  <si>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</si>
  <si>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</si>
  <si>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</si>
  <si>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</si>
  <si>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</si>
  <si>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</si>
  <si>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</si>
  <si>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</si>
  <si>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</si>
  <si>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</si>
  <si>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</si>
  <si>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</si>
  <si>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</si>
  <si>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</si>
  <si>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</si>
  <si>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</si>
  <si>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</si>
  <si>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</si>
  <si>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</si>
  <si>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</si>
  <si>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</si>
  <si>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</si>
  <si>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</si>
  <si>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</si>
  <si>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</si>
  <si>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</si>
  <si>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</si>
  <si>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</si>
  <si>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</si>
  <si>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</si>
  <si>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</si>
  <si>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</si>
  <si>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</si>
  <si>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</si>
  <si>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</si>
  <si>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</si>
  <si>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</si>
  <si>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</si>
  <si>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</si>
  <si>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</si>
  <si>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</si>
  <si>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</si>
  <si>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</si>
  <si>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</si>
  <si>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</si>
  <si>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</si>
  <si>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</si>
  <si>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</si>
  <si>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</si>
  <si>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</si>
  <si>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</si>
  <si>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</si>
  <si>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</si>
  <si>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</si>
  <si>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</si>
  <si>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</si>
  <si>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</si>
  <si>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</si>
  <si>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</si>
  <si>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</si>
  <si>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</si>
  <si>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</si>
  <si>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</si>
  <si>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</si>
  <si>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</si>
  <si>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</si>
  <si>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</si>
  <si>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</si>
  <si>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</si>
  <si>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</si>
  <si>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</si>
  <si>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</si>
  <si>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</si>
  <si>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</si>
  <si>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</si>
  <si>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</si>
  <si>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</si>
  <si>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</si>
  <si>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</si>
  <si>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</si>
  <si>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</si>
  <si>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</si>
  <si>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</si>
  <si>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</si>
  <si>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</si>
  <si>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</si>
  <si>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</si>
  <si>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</si>
  <si>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</si>
  <si>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</si>
  <si>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</si>
  <si>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</si>
  <si>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</si>
  <si>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</si>
  <si>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</si>
  <si>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</si>
  <si>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</si>
  <si>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</si>
  <si>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</si>
  <si>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</si>
  <si>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</si>
  <si>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</si>
  <si>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</si>
  <si>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</si>
  <si>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</si>
  <si>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</si>
  <si>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</si>
  <si>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</si>
  <si>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</si>
  <si>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</si>
  <si>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</si>
  <si>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</si>
  <si>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</si>
  <si>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</si>
  <si>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</si>
  <si>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</si>
  <si>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</si>
  <si>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</si>
  <si>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</si>
  <si>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</si>
  <si>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</si>
  <si>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</si>
  <si>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</si>
  <si>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</si>
  <si>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</si>
  <si>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</si>
  <si>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</si>
  <si>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</si>
  <si>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</si>
  <si>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</si>
  <si>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</si>
  <si>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</si>
  <si>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</si>
  <si>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</si>
  <si>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</si>
  <si>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</si>
  <si>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</si>
  <si>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</si>
  <si>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</si>
  <si>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</si>
  <si>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</si>
  <si>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</si>
  <si>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</si>
  <si>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</si>
  <si>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</si>
  <si>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</si>
  <si>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</si>
  <si>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</si>
  <si>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</si>
  <si>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</si>
  <si>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</si>
  <si>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</si>
  <si>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</si>
  <si>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</si>
  <si>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</si>
  <si>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</si>
  <si>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</si>
  <si>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</si>
  <si>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</si>
  <si>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</si>
  <si>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</si>
  <si>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</si>
  <si>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</si>
  <si>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</si>
  <si>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</si>
  <si>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</si>
  <si>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</si>
  <si>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</si>
  <si>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</si>
  <si>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</si>
  <si>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</si>
  <si>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</si>
  <si>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</si>
  <si>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</si>
  <si>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</si>
  <si>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</si>
  <si>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</si>
  <si>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</si>
  <si>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</si>
  <si>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</si>
  <si>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</si>
  <si>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</si>
  <si>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</si>
  <si>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</si>
  <si>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</si>
  <si>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</si>
  <si>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</si>
  <si>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</si>
  <si>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</si>
  <si>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</si>
  <si>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</si>
  <si>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</si>
  <si>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</si>
  <si>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</si>
  <si>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</si>
  <si>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</si>
  <si>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</si>
  <si>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</si>
  <si>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</si>
  <si>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</si>
  <si>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</si>
  <si>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</si>
  <si>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</si>
  <si>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</si>
  <si>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</si>
  <si>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</si>
  <si>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</si>
  <si>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</si>
  <si>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</si>
  <si>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</si>
  <si>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</si>
  <si>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</si>
  <si>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</si>
  <si>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</si>
  <si>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</si>
  <si>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</si>
  <si>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</si>
  <si>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</si>
  <si>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</si>
  <si>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</si>
  <si>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</si>
  <si>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</si>
  <si>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</si>
  <si>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</si>
  <si>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</si>
  <si>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</si>
  <si>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</si>
  <si>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</si>
  <si>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</si>
  <si>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</si>
  <si>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</si>
  <si>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</si>
  <si>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</si>
  <si>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</si>
  <si>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</si>
  <si>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</si>
  <si>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</si>
  <si>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</si>
  <si>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</si>
  <si>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</si>
  <si>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</si>
  <si>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</si>
  <si>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</si>
  <si>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</si>
  <si>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</si>
  <si>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</si>
  <si>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</si>
  <si>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</si>
  <si>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</si>
  <si>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</si>
  <si>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</si>
  <si>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</si>
  <si>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</si>
  <si>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</si>
  <si>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</si>
  <si>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</si>
  <si>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</si>
  <si>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</si>
  <si>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</si>
  <si>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</si>
  <si>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</si>
  <si>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</si>
  <si>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</si>
  <si>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</si>
  <si>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</si>
  <si>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</si>
  <si>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</si>
  <si>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</si>
  <si>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</si>
  <si>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</si>
  <si>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</si>
  <si>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</si>
  <si>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</si>
  <si>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</si>
  <si>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</si>
  <si>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</si>
  <si>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</si>
  <si>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</si>
  <si>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</si>
  <si>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</si>
  <si>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</si>
  <si>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</si>
  <si>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</si>
  <si>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</si>
  <si>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</si>
  <si>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</si>
  <si>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</si>
  <si>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</si>
  <si>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</si>
  <si>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</si>
  <si>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</si>
  <si>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</si>
  <si>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</si>
  <si>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</si>
  <si>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</si>
  <si>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</si>
  <si>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</si>
  <si>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</si>
  <si>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</si>
  <si>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</si>
  <si>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</si>
  <si>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</si>
  <si>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</si>
  <si>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</si>
  <si>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</si>
  <si>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</si>
  <si>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</si>
  <si>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</si>
  <si>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</si>
  <si>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</si>
  <si>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</si>
  <si>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</si>
  <si>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</si>
  <si>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</si>
  <si>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</si>
  <si>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</si>
  <si>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</si>
  <si>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</si>
  <si>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</si>
  <si>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</si>
  <si>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</si>
  <si>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</si>
  <si>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</si>
  <si>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</si>
  <si>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</si>
  <si>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</si>
  <si>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</si>
  <si>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</si>
  <si>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</si>
  <si>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</si>
  <si>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</si>
  <si>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</si>
  <si>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</si>
  <si>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</si>
  <si>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</si>
  <si>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</si>
  <si>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</si>
  <si>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</si>
  <si>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</si>
  <si>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</si>
  <si>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</si>
  <si>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</si>
  <si>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</si>
  <si>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</si>
  <si>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</si>
  <si>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</si>
  <si>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</si>
  <si>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</si>
  <si>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</si>
  <si>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</si>
  <si>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</si>
  <si>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</si>
  <si>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</si>
  <si>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</si>
  <si>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</si>
  <si>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</si>
  <si>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</si>
  <si>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</si>
  <si>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</si>
  <si>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</si>
  <si>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</si>
  <si>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</si>
  <si>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</si>
  <si>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</si>
  <si>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</si>
  <si>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</si>
  <si>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</si>
  <si>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</si>
  <si>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</si>
  <si>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</si>
  <si>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</si>
  <si>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</si>
  <si>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</si>
  <si>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</si>
  <si>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</si>
  <si>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</si>
  <si>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</si>
  <si>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</si>
  <si>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</si>
  <si>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</si>
  <si>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</si>
  <si>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</si>
  <si>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</si>
  <si>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</si>
  <si>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</si>
  <si>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</si>
  <si>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</si>
  <si>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</si>
  <si>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</si>
  <si>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</si>
  <si>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</si>
  <si>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</si>
  <si>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</si>
  <si>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</si>
  <si>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</si>
  <si>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</si>
  <si>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</si>
  <si>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</si>
  <si>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</si>
  <si>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</si>
  <si>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</si>
  <si>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</si>
  <si>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</si>
  <si>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</si>
  <si>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</si>
  <si>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</si>
  <si>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</si>
  <si>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</si>
  <si>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</si>
  <si>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</si>
  <si>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</si>
  <si>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</si>
  <si>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</si>
  <si>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</si>
  <si>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</si>
  <si>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</si>
  <si>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</si>
  <si>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</si>
  <si>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</si>
  <si>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</si>
  <si>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</si>
  <si>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</si>
  <si>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</si>
  <si>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</si>
  <si>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</si>
  <si>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</si>
  <si>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</si>
  <si>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</si>
  <si>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</si>
  <si>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</si>
  <si>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</si>
  <si>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</si>
  <si>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</si>
  <si>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</si>
  <si>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</si>
  <si>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</si>
  <si>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</si>
  <si>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</si>
  <si>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</si>
  <si>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</si>
  <si>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</si>
  <si>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</si>
  <si>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</si>
  <si>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</si>
  <si>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</si>
  <si>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</si>
  <si>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</si>
  <si>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</si>
  <si>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</si>
  <si>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</si>
  <si>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</si>
  <si>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</si>
  <si>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</si>
  <si>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</si>
  <si>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</si>
  <si>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</si>
  <si>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</si>
  <si>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</si>
  <si>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</si>
  <si>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</si>
  <si>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</si>
  <si>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</si>
  <si>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</si>
  <si>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</si>
  <si>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</si>
  <si>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</si>
  <si>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</si>
  <si>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</si>
  <si>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</si>
  <si>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</si>
  <si>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</si>
  <si>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</si>
  <si>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</si>
  <si>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</si>
  <si>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</si>
  <si>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</si>
  <si>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</si>
  <si>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</si>
  <si>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</si>
  <si>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</si>
  <si>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</si>
  <si>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</si>
  <si>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</si>
  <si>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</si>
  <si>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</si>
  <si>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</si>
  <si>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</si>
  <si>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</si>
  <si>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</si>
  <si>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</si>
  <si>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</si>
  <si>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</si>
  <si>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</si>
  <si>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</si>
  <si>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</si>
  <si>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</si>
  <si>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</si>
  <si>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</si>
  <si>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</si>
  <si>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</si>
  <si>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</si>
  <si>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</si>
  <si>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</si>
  <si>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</si>
  <si>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</si>
  <si>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</si>
  <si>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</si>
  <si>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</si>
  <si>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</si>
  <si>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</si>
  <si>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</si>
  <si>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</si>
  <si>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</si>
  <si>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</si>
  <si>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</si>
  <si>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</si>
  <si>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</si>
  <si>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</si>
  <si>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</si>
  <si>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</si>
  <si>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</si>
  <si>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</si>
  <si>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</si>
  <si>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</si>
  <si>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</si>
  <si>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</si>
  <si>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</si>
  <si>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</si>
  <si>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</si>
  <si>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</si>
  <si>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</si>
  <si>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</si>
  <si>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</si>
  <si>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</si>
  <si>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</si>
  <si>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</si>
  <si>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</si>
  <si>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</si>
  <si>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</si>
  <si>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</si>
  <si>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</si>
  <si>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</si>
  <si>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</si>
  <si>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</si>
  <si>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</si>
  <si>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</si>
  <si>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</si>
  <si>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</si>
  <si>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</si>
  <si>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</si>
  <si>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</si>
  <si>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</si>
  <si>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</si>
  <si>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</si>
  <si>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</si>
  <si>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</si>
  <si>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</si>
  <si>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</si>
  <si>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</si>
  <si>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</si>
  <si>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</si>
  <si>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</si>
  <si>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</si>
  <si>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</si>
  <si>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</si>
  <si>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</si>
  <si>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</si>
  <si>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</si>
  <si>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</si>
  <si>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</si>
  <si>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</si>
  <si>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</si>
  <si>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</si>
  <si>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</si>
  <si>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</si>
  <si>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</si>
  <si>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</si>
  <si>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</si>
  <si>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</si>
  <si>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</si>
  <si>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</si>
  <si>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</si>
  <si>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</si>
  <si>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</si>
  <si>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</si>
  <si>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</si>
  <si>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</si>
  <si>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</si>
  <si>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</si>
  <si>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</si>
  <si>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</si>
  <si>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</si>
  <si>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</si>
  <si>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</si>
  <si>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</si>
  <si>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</si>
  <si>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</si>
  <si>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</si>
  <si>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</si>
  <si>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</si>
  <si>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</si>
  <si>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</si>
  <si>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</si>
  <si>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</si>
  <si>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</si>
  <si>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</si>
  <si>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</si>
  <si>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</si>
  <si>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</si>
  <si>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</si>
  <si>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</si>
  <si>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</si>
  <si>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</si>
  <si>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</si>
  <si>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</si>
  <si>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</si>
  <si>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</si>
  <si>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</si>
  <si>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</si>
  <si>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</si>
  <si>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</si>
  <si>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</si>
  <si>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</si>
  <si>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</si>
  <si>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</si>
  <si>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</si>
  <si>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</si>
  <si>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</si>
  <si>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</si>
  <si>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</si>
  <si>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</si>
  <si>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</si>
  <si>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</si>
  <si>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</si>
  <si>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</si>
  <si>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</si>
  <si>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</si>
  <si>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</si>
  <si>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</si>
  <si>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</si>
  <si>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</si>
  <si>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</si>
  <si>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</si>
  <si>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</si>
  <si>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</si>
  <si>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</si>
  <si>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</si>
  <si>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</si>
  <si>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</si>
  <si>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</si>
  <si>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</si>
  <si>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</si>
  <si>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</si>
  <si>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</si>
  <si>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</si>
  <si>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</si>
  <si>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</si>
  <si>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</si>
  <si>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</si>
  <si>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</si>
  <si>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</si>
  <si>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</si>
  <si>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</si>
  <si>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</si>
  <si>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</si>
  <si>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</si>
  <si>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</si>
  <si>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</si>
  <si>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</si>
  <si>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</si>
  <si>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</si>
  <si>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</si>
  <si>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</si>
  <si>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</si>
  <si>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</si>
  <si>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</si>
  <si>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</si>
  <si>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</si>
  <si>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</si>
  <si>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</si>
  <si>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</si>
  <si>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</si>
  <si>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</si>
  <si>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</si>
  <si>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</si>
  <si>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</si>
  <si>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</si>
  <si>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</si>
  <si>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</si>
  <si>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</si>
  <si>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</si>
  <si>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</si>
  <si>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</si>
  <si>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</si>
  <si>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</si>
  <si>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</si>
  <si>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</si>
  <si>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</si>
  <si>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</si>
  <si>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</si>
  <si>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</si>
  <si>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</si>
  <si>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</si>
  <si>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</si>
  <si>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</si>
  <si>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</si>
  <si>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</si>
  <si>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</si>
  <si>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</si>
  <si>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</si>
  <si>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</si>
  <si>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</si>
  <si>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</si>
  <si>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</si>
  <si>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</si>
  <si>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</si>
  <si>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</si>
  <si>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</si>
  <si>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</si>
  <si>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</si>
  <si>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</si>
  <si>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</si>
  <si>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</si>
  <si>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</si>
  <si>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</si>
  <si>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</si>
  <si>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</si>
  <si>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</si>
  <si>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</si>
  <si>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</si>
  <si>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</si>
  <si>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</si>
  <si>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</si>
  <si>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</si>
  <si>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</si>
  <si>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</si>
  <si>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</si>
  <si>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</si>
  <si>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</si>
  <si>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</si>
  <si>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</si>
  <si>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</si>
  <si>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</si>
  <si>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</si>
  <si>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</si>
  <si>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</si>
  <si>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</si>
  <si>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</si>
  <si>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</si>
  <si>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</si>
  <si>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</si>
  <si>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</si>
  <si>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</si>
  <si>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</si>
  <si>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</si>
  <si>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</si>
  <si>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</si>
  <si>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</si>
  <si>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</si>
  <si>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</si>
  <si>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</si>
  <si>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</si>
  <si>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</si>
  <si>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</si>
  <si>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</si>
  <si>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</si>
  <si>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</si>
  <si>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</si>
  <si>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</si>
  <si>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</si>
  <si>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</si>
  <si>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</si>
  <si>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</si>
  <si>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</si>
  <si>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</si>
  <si>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</si>
  <si>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</si>
  <si>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</si>
  <si>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</si>
  <si>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</si>
  <si>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</si>
  <si>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</si>
  <si>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</si>
  <si>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</si>
  <si>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</si>
  <si>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</si>
  <si>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</si>
  <si>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</si>
  <si>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</si>
  <si>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</si>
  <si>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</si>
  <si>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</si>
  <si>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</si>
  <si>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</si>
  <si>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</si>
  <si>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</si>
  <si>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</si>
  <si>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</si>
  <si>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</si>
  <si>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</si>
  <si>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</si>
  <si>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</si>
  <si>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</si>
  <si>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</si>
  <si>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</si>
  <si>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</si>
  <si>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</si>
  <si>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</si>
  <si>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</si>
  <si>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</si>
  <si>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</si>
  <si>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</si>
  <si>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</si>
  <si>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</si>
  <si>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</si>
  <si>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</si>
  <si>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</si>
  <si>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</si>
  <si>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</si>
  <si>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</si>
  <si>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</si>
  <si>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</si>
  <si>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</si>
  <si>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</si>
  <si>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</si>
  <si>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</si>
  <si>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</si>
  <si>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</si>
  <si>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</si>
  <si>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</si>
  <si>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</si>
  <si>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</si>
  <si>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</si>
  <si>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</si>
  <si>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</si>
  <si>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</si>
  <si>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</si>
  <si>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</si>
  <si>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</si>
  <si>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</si>
  <si>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</si>
  <si>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</si>
  <si>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</si>
  <si>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</si>
  <si>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</si>
  <si>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</si>
  <si>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</si>
  <si>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</si>
  <si>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</si>
  <si>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</si>
  <si>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</si>
  <si>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</si>
  <si>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</si>
  <si>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</si>
  <si>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</si>
  <si>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</si>
  <si>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</si>
  <si>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</si>
  <si>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</si>
  <si>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</si>
  <si>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</si>
  <si>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</si>
  <si>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</si>
  <si>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</si>
  <si>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</si>
  <si>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</si>
  <si>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</si>
  <si>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</si>
  <si>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</si>
  <si>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</si>
  <si>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</si>
  <si>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</si>
  <si>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</si>
  <si>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</si>
  <si>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</si>
  <si>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</si>
  <si>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</si>
  <si>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</si>
  <si>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</si>
  <si>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</si>
  <si>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</si>
  <si>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</si>
  <si>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</si>
  <si>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</si>
  <si>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</si>
  <si>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</si>
  <si>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</si>
  <si>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</si>
  <si>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</si>
  <si>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</si>
  <si>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</si>
  <si>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</si>
  <si>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</si>
  <si>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</si>
  <si>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</si>
  <si>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</si>
  <si>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</si>
  <si>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</si>
  <si>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</si>
  <si>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</si>
  <si>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</si>
  <si>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</si>
  <si>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</si>
  <si>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</si>
  <si>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</si>
  <si>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</si>
  <si>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</si>
  <si>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</si>
  <si>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</si>
  <si>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</si>
  <si>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</si>
  <si>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</si>
  <si>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</si>
  <si>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</si>
  <si>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</si>
  <si>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</si>
  <si>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</si>
  <si>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</si>
  <si>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</si>
  <si>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</si>
  <si>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</si>
  <si>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</si>
  <si>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</si>
  <si>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</si>
  <si>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</si>
  <si>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</si>
  <si>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</si>
  <si>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</si>
  <si>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</si>
  <si>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</si>
  <si>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</si>
  <si>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</si>
  <si>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</si>
  <si>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</si>
  <si>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</si>
  <si>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</si>
  <si>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</si>
  <si>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</si>
  <si>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</si>
  <si>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</si>
  <si>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</si>
  <si>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</si>
  <si>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</si>
  <si>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</si>
  <si>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</si>
  <si>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</si>
  <si>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</si>
  <si>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</si>
  <si>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</si>
  <si>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</si>
  <si>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</si>
  <si>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</si>
  <si>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</si>
  <si>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</si>
  <si>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</si>
  <si>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</si>
  <si>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</si>
  <si>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</si>
  <si>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</si>
  <si>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</si>
  <si>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</si>
  <si>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</si>
  <si>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</si>
  <si>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</si>
  <si>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</si>
  <si>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</si>
  <si>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</si>
  <si>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</si>
  <si>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</si>
  <si>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</si>
  <si>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</si>
  <si>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</si>
  <si>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</si>
  <si>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</si>
  <si>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</si>
  <si>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</si>
  <si>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</si>
  <si>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</si>
  <si>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</si>
  <si>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</si>
  <si>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</si>
  <si>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</si>
  <si>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</si>
  <si>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</si>
  <si>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</si>
  <si>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</si>
  <si>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</si>
  <si>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</si>
  <si>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</si>
  <si>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</si>
  <si>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</si>
  <si>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</si>
  <si>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</si>
  <si>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</si>
  <si>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</si>
  <si>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</si>
  <si>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</si>
  <si>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</si>
  <si>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</si>
  <si>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</si>
  <si>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</si>
  <si>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</si>
  <si>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</si>
  <si>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</si>
  <si>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</si>
  <si>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</si>
  <si>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</si>
  <si>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</si>
  <si>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</si>
  <si>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</si>
  <si>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</si>
  <si>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</si>
  <si>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</si>
  <si>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</si>
  <si>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</si>
  <si>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</si>
  <si>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</si>
  <si>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</si>
  <si>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</si>
  <si>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</si>
  <si>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</si>
  <si>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</si>
  <si>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</si>
  <si>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</si>
  <si>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</si>
  <si>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</si>
  <si>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</si>
  <si>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</si>
  <si>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</si>
  <si>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</si>
  <si>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</si>
  <si>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</si>
  <si>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</si>
  <si>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</si>
  <si>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</si>
  <si>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</si>
  <si>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</si>
  <si>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</si>
  <si>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</si>
  <si>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</si>
  <si>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</si>
  <si>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</si>
  <si>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</si>
  <si>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</si>
  <si>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</si>
  <si>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</si>
  <si>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</si>
  <si>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</si>
  <si>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</si>
  <si>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</si>
  <si>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</si>
  <si>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</si>
  <si>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</si>
  <si>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</si>
  <si>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</si>
  <si>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</si>
  <si>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</si>
  <si>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</si>
  <si>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</si>
  <si>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</si>
  <si>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</si>
  <si>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</si>
  <si>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</si>
  <si>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</si>
  <si>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</si>
  <si>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</si>
  <si>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</si>
  <si>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</si>
  <si>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</si>
  <si>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</si>
  <si>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</si>
  <si>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</si>
  <si>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</si>
  <si>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</si>
  <si>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</si>
  <si>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</si>
  <si>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</si>
  <si>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</si>
  <si>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</si>
  <si>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</si>
  <si>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</si>
  <si>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</si>
  <si>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</si>
  <si>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</si>
  <si>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</si>
  <si>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</si>
  <si>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</si>
  <si>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</si>
  <si>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</si>
  <si>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</si>
  <si>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</si>
  <si>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</si>
  <si>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</si>
  <si>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</si>
  <si>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</si>
  <si>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</si>
  <si>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</si>
  <si>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</si>
  <si>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</si>
  <si>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</si>
  <si>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</si>
  <si>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</si>
  <si>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</si>
  <si>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</si>
  <si>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</si>
  <si>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</si>
  <si>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</si>
  <si>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</si>
  <si>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</si>
  <si>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</si>
  <si>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</si>
  <si>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</si>
  <si>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</si>
  <si>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</si>
  <si>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</si>
  <si>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</si>
  <si>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</si>
  <si>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</si>
  <si>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</si>
  <si>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</si>
  <si>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</si>
  <si>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</si>
  <si>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</si>
  <si>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</si>
  <si>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</si>
  <si>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</si>
  <si>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</si>
  <si>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</si>
  <si>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</si>
  <si>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</si>
  <si>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</si>
  <si>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</si>
  <si>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</si>
  <si>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</si>
  <si>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</si>
  <si>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</si>
  <si>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</si>
  <si>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</si>
  <si>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</si>
  <si>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</si>
  <si>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</si>
  <si>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</si>
  <si>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</si>
  <si>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</si>
  <si>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</si>
  <si>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</si>
  <si>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</si>
  <si>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</si>
  <si>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</si>
  <si>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</si>
  <si>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</si>
  <si>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</si>
  <si>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</si>
  <si>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</si>
  <si>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</si>
  <si>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</si>
  <si>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</si>
  <si>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</si>
  <si>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</si>
  <si>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</si>
  <si>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</si>
  <si>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</si>
  <si>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</si>
  <si>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</si>
  <si>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</si>
  <si>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</si>
  <si>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</si>
  <si>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</si>
  <si>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</si>
  <si>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</si>
  <si>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</si>
  <si>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</si>
  <si>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</si>
  <si>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</si>
  <si>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</si>
  <si>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</si>
  <si>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</si>
  <si>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</si>
  <si>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</si>
  <si>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</si>
  <si>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</si>
  <si>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</si>
  <si>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</si>
  <si>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</si>
  <si>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</si>
  <si>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</si>
  <si>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</si>
  <si>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</si>
  <si>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</si>
  <si>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</si>
  <si>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</si>
  <si>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</si>
  <si>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</si>
  <si>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</si>
  <si>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</si>
  <si>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</si>
  <si>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</si>
  <si>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</si>
  <si>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</si>
  <si>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</si>
  <si>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</si>
  <si>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</si>
  <si>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</si>
  <si>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</si>
  <si>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</si>
  <si>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</si>
  <si>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</si>
  <si>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</si>
  <si>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</si>
  <si>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</si>
  <si>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</si>
  <si>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</si>
  <si>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</si>
  <si>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</si>
  <si>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</si>
  <si>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</si>
  <si>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</si>
  <si>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</si>
  <si>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</si>
  <si>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</si>
  <si>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</si>
  <si>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</si>
  <si>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</si>
  <si>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</si>
  <si>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</si>
  <si>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</si>
  <si>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</si>
  <si>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</si>
  <si>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</si>
  <si>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</si>
  <si>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</si>
  <si>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</si>
  <si>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</si>
  <si>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</si>
  <si>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</si>
  <si>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</si>
  <si>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</si>
  <si>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</si>
  <si>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</si>
  <si>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</si>
  <si>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</si>
  <si>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</si>
  <si>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</si>
  <si>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</si>
  <si>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</si>
  <si>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</si>
  <si>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</si>
  <si>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</si>
  <si>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</si>
  <si>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</si>
  <si>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</si>
  <si>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</si>
  <si>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</si>
  <si>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</si>
  <si>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</si>
  <si>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</si>
  <si>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</si>
  <si>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</si>
  <si>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</si>
  <si>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</si>
  <si>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</si>
  <si>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</si>
  <si>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</si>
  <si>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</si>
  <si>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</si>
  <si>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</si>
  <si>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</si>
  <si>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</si>
  <si>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</si>
  <si>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</si>
  <si>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</si>
  <si>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</si>
  <si>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</si>
  <si>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</si>
  <si>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</si>
  <si>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</si>
  <si>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</si>
  <si>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</si>
  <si>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</si>
  <si>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</si>
  <si>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</si>
  <si>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</si>
  <si>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</si>
  <si>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</si>
  <si>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</si>
  <si>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</si>
  <si>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</si>
  <si>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</si>
  <si>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</si>
  <si>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</si>
  <si>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</si>
  <si>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</si>
  <si>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</si>
  <si>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</si>
  <si>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</si>
  <si>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</si>
  <si>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</si>
  <si>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</si>
  <si>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</si>
  <si>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</si>
  <si>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</si>
  <si>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</si>
  <si>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</si>
  <si>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</si>
  <si>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</si>
  <si>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</si>
  <si>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</si>
  <si>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</si>
  <si>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</si>
  <si>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</si>
  <si>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</si>
  <si>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</si>
  <si>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</si>
  <si>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</si>
  <si>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</si>
  <si>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</si>
  <si>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</si>
  <si>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</si>
  <si>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</si>
  <si>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</si>
  <si>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</si>
  <si>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</si>
  <si>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</si>
  <si>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</si>
  <si>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</si>
  <si>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</si>
  <si>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</si>
  <si>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</si>
  <si>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</si>
  <si>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</si>
  <si>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</si>
  <si>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</si>
  <si>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</si>
  <si>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</si>
  <si>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</si>
  <si>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</si>
  <si>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</si>
  <si>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</si>
  <si>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</si>
  <si>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</si>
  <si>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</si>
  <si>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</si>
  <si>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</si>
  <si>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</si>
  <si>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</si>
  <si>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</si>
  <si>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</si>
  <si>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</si>
  <si>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</si>
  <si>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</si>
  <si>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</si>
  <si>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</si>
  <si>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</si>
  <si>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</si>
  <si>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</si>
  <si>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</si>
  <si>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</si>
  <si>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</si>
  <si>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</si>
  <si>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</si>
  <si>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</si>
  <si>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</si>
  <si>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</si>
  <si>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</si>
  <si>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</si>
  <si>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</si>
  <si>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</si>
  <si>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</si>
  <si>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</si>
  <si>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</si>
  <si>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</si>
  <si>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</si>
  <si>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</si>
  <si>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</si>
  <si>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</si>
  <si>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</si>
  <si>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</si>
  <si>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</si>
  <si>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</si>
  <si>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</si>
  <si>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</si>
  <si>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</si>
  <si>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</si>
  <si>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</si>
  <si>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</si>
  <si>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</si>
  <si>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</si>
  <si>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</si>
  <si>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</si>
  <si>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</si>
  <si>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</si>
  <si>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</si>
  <si>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</si>
  <si>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</si>
  <si>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</si>
  <si>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</si>
  <si>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</si>
  <si>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</si>
  <si>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</si>
  <si>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</si>
  <si>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</si>
  <si>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</si>
  <si>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</si>
  <si>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</si>
  <si>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</si>
  <si>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</si>
  <si>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</si>
  <si>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</si>
  <si>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</si>
  <si>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</si>
  <si>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</si>
  <si>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</si>
  <si>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</si>
  <si>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</si>
  <si>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</si>
  <si>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</si>
  <si>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</si>
  <si>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</si>
  <si>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</si>
  <si>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</si>
  <si>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</si>
  <si>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</si>
  <si>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</si>
  <si>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</si>
  <si>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</si>
  <si>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</si>
  <si>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</si>
  <si>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</si>
  <si>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</si>
  <si>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</si>
  <si>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</si>
  <si>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</si>
  <si>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</si>
  <si>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</si>
  <si>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</si>
  <si>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</si>
  <si>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</si>
  <si>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</si>
  <si>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</si>
  <si>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</si>
  <si>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</si>
  <si>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</si>
  <si>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</si>
  <si>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</si>
  <si>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</si>
  <si>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</si>
  <si>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</si>
  <si>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</si>
  <si>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</si>
  <si>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</si>
  <si>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</si>
  <si>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</si>
  <si>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</si>
  <si>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</si>
  <si>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</si>
  <si>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</si>
  <si>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</si>
  <si>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</si>
  <si>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</si>
  <si>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</si>
  <si>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</si>
  <si>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</si>
  <si>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</si>
  <si>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</si>
  <si>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</si>
  <si>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</si>
  <si>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</si>
  <si>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</si>
  <si>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</si>
  <si>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</si>
  <si>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</si>
  <si>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</si>
  <si>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</si>
  <si>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</si>
  <si>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</si>
  <si>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</si>
  <si>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</si>
  <si>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</si>
  <si>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</si>
  <si>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</si>
  <si>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</si>
  <si>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</si>
  <si>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</si>
  <si>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</si>
  <si>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</si>
  <si>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</si>
  <si>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</si>
  <si>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</si>
  <si>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</si>
  <si>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</si>
  <si>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</si>
  <si>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</si>
  <si>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</si>
  <si>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</si>
  <si>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</si>
  <si>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</si>
  <si>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</si>
  <si>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</si>
  <si>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</si>
  <si>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</si>
  <si>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</si>
  <si>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</si>
  <si>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</si>
  <si>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</si>
  <si>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</si>
  <si>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</si>
  <si>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</si>
  <si>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</si>
  <si>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</si>
  <si>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</si>
  <si>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</si>
  <si>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</si>
  <si>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</si>
  <si>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</si>
  <si>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</si>
  <si>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</si>
  <si>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</si>
  <si>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</si>
  <si>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</si>
  <si>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</si>
  <si>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</si>
  <si>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</si>
  <si>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</si>
  <si>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</si>
  <si>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</si>
  <si>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</si>
  <si>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</si>
  <si>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</si>
  <si>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</si>
  <si>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</si>
  <si>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</si>
  <si>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</si>
  <si>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</si>
  <si>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</si>
  <si>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</si>
  <si>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</si>
  <si>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</si>
  <si>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</si>
  <si>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</si>
  <si>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</si>
  <si>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</si>
  <si>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</si>
  <si>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</si>
  <si>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</si>
  <si>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</si>
  <si>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</si>
  <si>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</si>
  <si>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</si>
  <si>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</si>
  <si>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</si>
  <si>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</si>
  <si>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</si>
  <si>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</si>
  <si>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</si>
  <si>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</si>
  <si>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</si>
  <si>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</si>
  <si>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</si>
  <si>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</si>
  <si>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</si>
  <si>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</si>
  <si>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</si>
  <si>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</si>
  <si>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</si>
  <si>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</si>
  <si>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</si>
  <si>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</si>
  <si>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</si>
  <si>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</si>
  <si>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</si>
  <si>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</si>
  <si>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</si>
  <si>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</si>
  <si>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</si>
  <si>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</si>
  <si>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</si>
  <si>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</si>
  <si>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</si>
  <si>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</si>
  <si>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</si>
  <si>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</si>
  <si>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</si>
  <si>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</si>
  <si>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</si>
  <si>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</si>
  <si>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</si>
  <si>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</si>
  <si>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</si>
  <si>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</si>
  <si>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</si>
  <si>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</si>
  <si>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</si>
  <si>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</si>
  <si>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</si>
  <si>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</si>
  <si>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</si>
  <si>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</si>
  <si>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</si>
  <si>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</si>
  <si>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</si>
  <si>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</si>
  <si>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</si>
  <si>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</si>
  <si>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</si>
  <si>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</si>
  <si>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</si>
  <si>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</si>
  <si>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</si>
  <si>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</si>
  <si>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</si>
  <si>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</si>
  <si>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</si>
  <si>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</si>
  <si>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</si>
  <si>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</si>
  <si>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</si>
  <si>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</si>
  <si>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</si>
  <si>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</si>
  <si>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</si>
  <si>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</si>
  <si>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</si>
  <si>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</si>
  <si>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</si>
  <si>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</si>
  <si>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</si>
  <si>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</si>
  <si>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</si>
  <si>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</si>
  <si>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</si>
  <si>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</si>
  <si>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</si>
  <si>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</si>
  <si>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</si>
  <si>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</si>
  <si>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</si>
  <si>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</si>
  <si>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</si>
  <si>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</si>
  <si>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</si>
  <si>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</si>
  <si>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</si>
  <si>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</si>
  <si>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</si>
  <si>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</si>
  <si>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</si>
  <si>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</si>
  <si>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</si>
  <si>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</si>
  <si>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</si>
  <si>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</si>
  <si>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</si>
  <si>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</si>
  <si>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</si>
  <si>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</si>
  <si>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</si>
  <si>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</si>
  <si>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</si>
  <si>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</si>
  <si>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</si>
  <si>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</si>
  <si>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</si>
  <si>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</si>
  <si>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</si>
  <si>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</si>
  <si>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</si>
  <si>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</si>
  <si>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</si>
  <si>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</si>
  <si>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</si>
  <si>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</si>
  <si>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</si>
  <si>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</si>
  <si>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</si>
  <si>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</si>
  <si>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</si>
  <si>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</si>
  <si>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</si>
  <si>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</si>
  <si>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</si>
  <si>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</si>
  <si>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</si>
  <si>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</si>
  <si>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</si>
  <si>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</si>
  <si>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</si>
  <si>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</si>
  <si>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</si>
  <si>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</si>
  <si>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</si>
  <si>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</si>
  <si>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</si>
  <si>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</si>
  <si>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</si>
  <si>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</si>
  <si>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</si>
  <si>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</si>
  <si>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</si>
  <si>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</si>
  <si>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</si>
  <si>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</si>
  <si>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</si>
  <si>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</si>
  <si>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</si>
  <si>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</si>
  <si>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</si>
  <si>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</si>
  <si>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</si>
  <si>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</si>
  <si>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</si>
  <si>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</si>
  <si>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</si>
  <si>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</si>
  <si>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</si>
  <si>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</si>
  <si>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</si>
  <si>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</si>
  <si>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</si>
  <si>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</si>
  <si>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</si>
  <si>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</si>
  <si>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</si>
  <si>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</si>
  <si>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</si>
  <si>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</si>
  <si>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</si>
  <si>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</si>
  <si>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</si>
  <si>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</si>
  <si>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</si>
  <si>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</si>
  <si>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</si>
  <si>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</si>
  <si>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</si>
  <si>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</si>
  <si>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</si>
  <si>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</si>
  <si>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</si>
  <si>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</si>
  <si>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</si>
  <si>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</si>
  <si>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</si>
  <si>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</si>
  <si>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</si>
  <si>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</si>
  <si>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</si>
  <si>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</si>
  <si>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</si>
  <si>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</si>
  <si>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</si>
  <si>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</si>
  <si>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</si>
  <si>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</si>
  <si>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</si>
  <si>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</si>
  <si>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</si>
  <si>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</si>
  <si>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</si>
  <si>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</si>
  <si>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</si>
  <si>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</si>
  <si>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</si>
  <si>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</si>
  <si>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</si>
  <si>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</si>
  <si>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</si>
  <si>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</si>
  <si>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</si>
  <si>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</si>
  <si>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</si>
  <si>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</si>
  <si>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</si>
  <si>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</si>
  <si>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</si>
  <si>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</si>
  <si>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</si>
  <si>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</si>
  <si>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</si>
  <si>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</si>
  <si>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</si>
  <si>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</si>
  <si>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</si>
  <si>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</si>
  <si>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</si>
  <si>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</si>
  <si>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</si>
  <si>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</si>
  <si>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</si>
  <si>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</si>
  <si>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</si>
  <si>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</si>
  <si>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</si>
  <si>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</si>
  <si>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</si>
  <si>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</si>
  <si>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</si>
  <si>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</si>
  <si>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</si>
  <si>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</si>
  <si>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</si>
  <si>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</si>
  <si>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</si>
  <si>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</si>
  <si>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</si>
  <si>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</si>
  <si>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</si>
  <si>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</si>
  <si>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</si>
  <si>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</si>
  <si>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</si>
  <si>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</si>
  <si>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</si>
  <si>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</si>
  <si>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</si>
  <si>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</si>
  <si>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</si>
  <si>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</si>
  <si>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</si>
  <si>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</si>
  <si>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</si>
  <si>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</si>
  <si>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</si>
  <si>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</si>
  <si>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</si>
  <si>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</si>
  <si>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</si>
  <si>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</si>
  <si>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</si>
  <si>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</si>
  <si>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</si>
  <si>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</si>
  <si>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</si>
  <si>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</si>
  <si>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</si>
  <si>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</si>
  <si>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</si>
  <si>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</si>
  <si>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</si>
  <si>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</si>
  <si>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</si>
  <si>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</si>
  <si>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</si>
  <si>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</si>
  <si>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</si>
  <si>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</si>
  <si>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</si>
  <si>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</si>
  <si>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</si>
  <si>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</si>
  <si>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</si>
  <si>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</si>
  <si>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</si>
  <si>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</si>
  <si>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</si>
  <si>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</si>
  <si>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</si>
  <si>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</si>
  <si>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</si>
  <si>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</si>
  <si>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</si>
  <si>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</si>
  <si>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</si>
  <si>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</si>
  <si>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</si>
  <si>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</si>
  <si>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</si>
  <si>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</si>
  <si>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</si>
  <si>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</si>
  <si>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</si>
  <si>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</si>
  <si>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</si>
  <si>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</si>
  <si>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</si>
  <si>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</si>
  <si>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</si>
  <si>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</si>
  <si>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</si>
  <si>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</si>
  <si>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</si>
  <si>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</si>
  <si>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</si>
  <si>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</si>
  <si>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</si>
  <si>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</si>
  <si>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</si>
  <si>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</si>
  <si>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</si>
  <si>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</si>
  <si>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</si>
  <si>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</si>
  <si>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</si>
  <si>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</si>
  <si>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</si>
  <si>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</si>
  <si>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</si>
  <si>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</si>
  <si>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</si>
  <si>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</si>
  <si>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</si>
  <si>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</si>
  <si>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</si>
  <si>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</si>
  <si>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</si>
  <si>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</si>
  <si>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</si>
  <si>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</si>
  <si>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</si>
  <si>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</si>
  <si>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</si>
  <si>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</si>
  <si>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</si>
  <si>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</si>
  <si>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</si>
  <si>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</si>
  <si>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</si>
  <si>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</si>
  <si>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</si>
  <si>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</si>
  <si>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</si>
  <si>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</si>
  <si>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</si>
  <si>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</si>
  <si>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</si>
  <si>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</si>
  <si>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</si>
  <si>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</si>
  <si>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</si>
  <si>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</si>
  <si>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</si>
  <si>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</si>
  <si>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</si>
  <si>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</si>
  <si>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</si>
  <si>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</si>
  <si>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</si>
  <si>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</si>
  <si>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</si>
  <si>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</si>
  <si>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</si>
  <si>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</si>
  <si>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</si>
  <si>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</si>
  <si>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</si>
  <si>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</si>
  <si>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</si>
  <si>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</si>
  <si>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</si>
  <si>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</si>
  <si>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</si>
  <si>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</si>
  <si>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</si>
  <si>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</si>
  <si>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</si>
  <si>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</si>
  <si>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</si>
  <si>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</si>
  <si>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</si>
  <si>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</si>
  <si>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</si>
  <si>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</si>
  <si>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</si>
  <si>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</si>
  <si>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</si>
  <si>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</si>
  <si>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</si>
  <si>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</si>
  <si>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</si>
  <si>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</si>
  <si>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</si>
  <si>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</si>
  <si>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</si>
  <si>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</si>
  <si>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</si>
  <si>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</si>
  <si>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</si>
  <si>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</si>
  <si>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</si>
  <si>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</si>
  <si>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</si>
  <si>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</si>
  <si>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</si>
  <si>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</si>
  <si>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</si>
  <si>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</si>
  <si>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</si>
  <si>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</si>
  <si>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</si>
  <si>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</si>
  <si>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</si>
  <si>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</si>
  <si>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</si>
  <si>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</si>
  <si>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</si>
  <si>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</si>
  <si>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</si>
  <si>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</si>
  <si>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</si>
  <si>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</si>
  <si>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</si>
  <si>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</si>
  <si>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</si>
  <si>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</si>
  <si>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</si>
  <si>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</si>
  <si>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</si>
  <si>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</si>
  <si>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</si>
  <si>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</si>
  <si>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</si>
  <si>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</si>
  <si>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</si>
  <si>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</si>
  <si>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</si>
  <si>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</si>
  <si>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</si>
  <si>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</si>
  <si>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</si>
  <si>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</si>
  <si>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</si>
  <si>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</si>
  <si>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</si>
  <si>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</si>
  <si>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</si>
  <si>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</si>
  <si>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</si>
  <si>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</si>
  <si>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</si>
  <si>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</si>
  <si>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</si>
  <si>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</si>
  <si>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</si>
  <si>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</si>
  <si>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</si>
  <si>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</si>
  <si>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</si>
  <si>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</si>
  <si>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</si>
  <si>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</si>
  <si>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</si>
  <si>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</si>
  <si>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</si>
  <si>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</si>
  <si>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</si>
  <si>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</si>
  <si>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</si>
  <si>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</si>
  <si>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</si>
  <si>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</si>
  <si>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</si>
  <si>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</si>
  <si>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</si>
  <si>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</si>
  <si>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</si>
  <si>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</si>
  <si>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</si>
  <si>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</si>
  <si>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</si>
  <si>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</si>
  <si>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</si>
  <si>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</si>
  <si>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</si>
  <si>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</si>
  <si>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</si>
  <si>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</si>
  <si>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</si>
  <si>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</si>
  <si>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</si>
  <si>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</si>
  <si>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</si>
  <si>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</si>
  <si>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</si>
  <si>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</si>
  <si>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</si>
  <si>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</si>
  <si>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</si>
  <si>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</si>
  <si>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</si>
  <si>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</si>
  <si>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</si>
  <si>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</si>
  <si>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</si>
  <si>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</si>
  <si>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</si>
  <si>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</si>
  <si>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</si>
  <si>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</si>
  <si>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</si>
  <si>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</si>
  <si>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</si>
  <si>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</si>
  <si>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</si>
  <si>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</si>
  <si>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</si>
  <si>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</si>
  <si>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</si>
  <si>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</si>
  <si>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</si>
  <si>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</si>
  <si>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</si>
  <si>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</si>
  <si>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</si>
  <si>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</si>
  <si>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</si>
  <si>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</si>
  <si>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</si>
  <si>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</si>
  <si>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</si>
  <si>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</si>
  <si>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</si>
  <si>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</si>
  <si>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</si>
  <si>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</si>
  <si>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</si>
  <si>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</si>
  <si>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</si>
  <si>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</si>
  <si>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</si>
  <si>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</si>
  <si>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</si>
  <si>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</si>
  <si>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</si>
  <si>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</si>
  <si>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</si>
  <si>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</si>
  <si>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</si>
  <si>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</si>
  <si>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</si>
  <si>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</si>
  <si>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</si>
  <si>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</si>
  <si>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</si>
  <si>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</si>
  <si>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</si>
  <si>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</si>
  <si>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</si>
  <si>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</si>
  <si>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</si>
  <si>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</si>
  <si>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</si>
  <si>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</si>
  <si>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</si>
  <si>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</si>
  <si>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</si>
  <si>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</si>
  <si>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</si>
  <si>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</si>
  <si>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</si>
  <si>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</si>
  <si>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</si>
  <si>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</si>
  <si>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</si>
  <si>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</si>
  <si>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</si>
  <si>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</si>
  <si>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</si>
  <si>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</si>
  <si>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</si>
  <si>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</si>
  <si>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</si>
  <si>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</si>
  <si>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</si>
  <si>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</si>
  <si>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</si>
  <si>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</si>
  <si>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</si>
  <si>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</si>
  <si>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</si>
  <si>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</si>
  <si>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</si>
  <si>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</si>
  <si>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</si>
  <si>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</si>
  <si>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</si>
  <si>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</si>
  <si>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</si>
  <si>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</si>
  <si>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</si>
  <si>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</si>
  <si>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</si>
  <si>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</si>
  <si>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</si>
  <si>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</si>
  <si>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</si>
  <si>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</si>
  <si>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</si>
  <si>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</si>
  <si>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</si>
  <si>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</si>
  <si>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</si>
  <si>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</si>
  <si>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</si>
  <si>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</si>
  <si>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</si>
  <si>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</si>
  <si>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</si>
  <si>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</si>
  <si>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</si>
  <si>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</si>
  <si>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</si>
  <si>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</si>
  <si>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</si>
  <si>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</si>
  <si>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</si>
  <si>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</si>
  <si>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</si>
  <si>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</si>
  <si>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</si>
  <si>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</si>
  <si>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</si>
  <si>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</si>
  <si>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</si>
  <si>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</si>
  <si>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</si>
  <si>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</si>
  <si>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</si>
  <si>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</si>
  <si>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</si>
  <si>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</si>
  <si>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</si>
  <si>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</si>
  <si>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</si>
  <si>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</si>
  <si>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</si>
  <si>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</si>
  <si>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</si>
  <si>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</si>
  <si>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</si>
  <si>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</si>
  <si>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</si>
  <si>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</si>
  <si>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</si>
  <si>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</si>
  <si>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</si>
  <si>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</si>
  <si>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</si>
  <si>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</si>
  <si>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</si>
  <si>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</si>
  <si>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</si>
  <si>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</si>
  <si>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</si>
  <si>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</si>
  <si>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</si>
  <si>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</si>
  <si>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</si>
  <si>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</si>
  <si>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</si>
  <si>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</si>
  <si>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</si>
  <si>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</si>
  <si>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</si>
  <si>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</si>
  <si>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</si>
  <si>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</si>
  <si>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</si>
  <si>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</si>
  <si>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</si>
  <si>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</si>
  <si>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</si>
  <si>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</si>
  <si>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</si>
  <si>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</si>
  <si>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</si>
  <si>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</si>
  <si>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</si>
  <si>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</si>
  <si>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</si>
  <si>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</si>
  <si>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</si>
  <si>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</si>
  <si>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</si>
  <si>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</si>
  <si>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</si>
  <si>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</si>
  <si>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</si>
  <si>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</si>
  <si>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</si>
  <si>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</si>
  <si>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</si>
  <si>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</si>
  <si>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</si>
  <si>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</si>
  <si>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</si>
  <si>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</si>
  <si>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</si>
  <si>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</si>
  <si>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</si>
  <si>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</si>
  <si>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</si>
  <si>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</si>
  <si>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</si>
  <si>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</si>
  <si>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</si>
  <si>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</si>
  <si>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</si>
  <si>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</si>
  <si>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</si>
  <si>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</si>
  <si>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</si>
  <si>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</si>
  <si>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</si>
  <si>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</si>
  <si>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</si>
  <si>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</si>
  <si>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</si>
  <si>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</si>
  <si>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</si>
  <si>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</si>
  <si>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</si>
  <si>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</si>
  <si>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</si>
  <si>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</si>
  <si>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</si>
  <si>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</si>
  <si>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</si>
  <si>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</si>
  <si>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</si>
  <si>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</si>
  <si>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</si>
  <si>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</si>
  <si>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</si>
  <si>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</si>
  <si>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</si>
  <si>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</si>
  <si>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</si>
  <si>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</si>
  <si>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</si>
  <si>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</si>
  <si>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</si>
  <si>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</si>
  <si>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</si>
  <si>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</si>
  <si>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</si>
  <si>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</si>
  <si>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</si>
  <si>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</si>
  <si>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</si>
  <si>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</si>
  <si>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</si>
  <si>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</si>
  <si>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</si>
  <si>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</si>
  <si>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</si>
  <si>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</si>
  <si>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</si>
  <si>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</si>
  <si>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</si>
  <si>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</si>
  <si>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</si>
  <si>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</si>
  <si>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</si>
  <si>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</si>
  <si>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</si>
  <si>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</si>
  <si>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</si>
  <si>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</si>
  <si>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</si>
  <si>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</si>
  <si>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</si>
  <si>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</si>
  <si>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</si>
  <si>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</si>
  <si>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</si>
  <si>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</si>
  <si>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</si>
  <si>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</si>
  <si>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</si>
  <si>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</si>
  <si>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</si>
  <si>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</si>
  <si>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</si>
  <si>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</si>
  <si>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</si>
  <si>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</si>
  <si>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</si>
  <si>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</si>
  <si>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</si>
  <si>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</si>
  <si>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</si>
  <si>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</si>
  <si>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</si>
  <si>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</si>
  <si>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</si>
  <si>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</si>
  <si>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</si>
  <si>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</si>
  <si>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</si>
  <si>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</si>
  <si>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</si>
  <si>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</si>
  <si>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</si>
  <si>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</si>
  <si>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</si>
  <si>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</si>
  <si>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</si>
  <si>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</si>
  <si>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</si>
  <si>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</si>
  <si>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</si>
  <si>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</si>
  <si>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</si>
  <si>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</si>
  <si>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</si>
  <si>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</si>
  <si>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</si>
  <si>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</si>
  <si>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</si>
  <si>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</si>
  <si>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</si>
  <si>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</si>
  <si>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</si>
  <si>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</si>
  <si>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</si>
  <si>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</si>
  <si>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</si>
  <si>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</si>
  <si>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</si>
  <si>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</si>
  <si>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</si>
  <si>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</si>
  <si>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</si>
  <si>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</si>
  <si>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</si>
  <si>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</si>
  <si>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</si>
  <si>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</si>
  <si>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</si>
  <si>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</si>
  <si>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</si>
  <si>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</si>
  <si>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</si>
  <si>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</si>
  <si>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</si>
  <si>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</si>
  <si>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</si>
  <si>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</si>
  <si>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</si>
  <si>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</si>
  <si>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</si>
  <si>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</si>
  <si>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</si>
  <si>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</si>
  <si>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</si>
  <si>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</si>
  <si>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</si>
  <si>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</si>
  <si>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</si>
  <si>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</si>
  <si>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</si>
  <si>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</si>
  <si>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</si>
  <si>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</si>
  <si>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</si>
  <si>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</si>
  <si>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</si>
  <si>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</si>
  <si>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</si>
  <si>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</si>
  <si>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</si>
  <si>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</si>
  <si>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</si>
  <si>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</si>
  <si>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</si>
  <si>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</si>
  <si>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</si>
  <si>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</si>
  <si>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</si>
  <si>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</si>
  <si>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</si>
  <si>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</si>
  <si>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</si>
  <si>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</si>
  <si>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</si>
  <si>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</si>
  <si>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</si>
  <si>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</si>
  <si>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</si>
  <si>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</si>
  <si>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</si>
  <si>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</si>
  <si>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</si>
  <si>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</si>
  <si>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</si>
  <si>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</si>
  <si>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</si>
  <si>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</si>
  <si>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</si>
  <si>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</si>
  <si>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</si>
  <si>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</si>
  <si>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</si>
  <si>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</si>
  <si>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</si>
  <si>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</si>
  <si>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</si>
  <si>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</si>
  <si>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</si>
  <si>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</si>
  <si>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</si>
  <si>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</si>
  <si>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</si>
  <si>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</si>
  <si>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</si>
  <si>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</si>
  <si>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</si>
  <si>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</si>
  <si>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</si>
  <si>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</si>
  <si>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</si>
  <si>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</si>
  <si>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</si>
  <si>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</si>
  <si>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</si>
  <si>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</si>
  <si>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</si>
  <si>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</si>
  <si>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</si>
  <si>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</si>
  <si>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</si>
  <si>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</si>
  <si>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</si>
  <si>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</si>
  <si>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</si>
  <si>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</si>
  <si>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</si>
  <si>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</si>
  <si>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</si>
  <si>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</si>
  <si>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</si>
  <si>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</si>
  <si>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</si>
  <si>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</si>
  <si>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</si>
  <si>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</si>
  <si>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</si>
  <si>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</si>
  <si>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</si>
  <si>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</si>
  <si>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</si>
  <si>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</si>
  <si>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</si>
  <si>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</si>
  <si>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</si>
  <si>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</si>
  <si>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</si>
  <si>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</si>
  <si>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</si>
  <si>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</si>
  <si>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</si>
  <si>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</si>
  <si>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</si>
  <si>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</si>
  <si>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</si>
  <si>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</si>
  <si>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</si>
  <si>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</si>
  <si>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</si>
  <si>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</si>
  <si>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</si>
  <si>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</si>
  <si>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</si>
  <si>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</si>
  <si>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</si>
  <si>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</si>
  <si>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</si>
  <si>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</si>
  <si>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</si>
  <si>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</si>
  <si>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</si>
  <si>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</si>
  <si>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</si>
  <si>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</si>
  <si>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</si>
  <si>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</si>
  <si>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</si>
  <si>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</si>
  <si>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</si>
  <si>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</si>
  <si>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</si>
  <si>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</si>
  <si>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</si>
  <si>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</si>
  <si>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</si>
  <si>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</si>
  <si>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</si>
  <si>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</si>
  <si>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</si>
  <si>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</si>
  <si>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</si>
  <si>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</si>
  <si>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</si>
  <si>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</si>
  <si>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</si>
  <si>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</si>
  <si>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</si>
  <si>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</si>
  <si>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</si>
  <si>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</si>
  <si>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</si>
  <si>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</si>
  <si>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</si>
  <si>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</si>
  <si>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</si>
  <si>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</si>
  <si>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</si>
  <si>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</si>
  <si>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</si>
  <si>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</si>
  <si>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</si>
  <si>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</si>
  <si>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</si>
  <si>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</si>
  <si>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</si>
  <si>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</si>
  <si>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</si>
  <si>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</si>
  <si>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</si>
  <si>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</si>
  <si>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</si>
  <si>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</si>
  <si>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</si>
  <si>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</si>
  <si>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</si>
  <si>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</si>
  <si>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</si>
  <si>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</si>
  <si>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</si>
  <si>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</si>
  <si>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</si>
  <si>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</si>
  <si>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</si>
  <si>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</si>
  <si>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</si>
  <si>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</si>
  <si>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</si>
  <si>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</si>
  <si>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</si>
  <si>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</si>
  <si>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</si>
  <si>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</si>
  <si>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</si>
  <si>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</si>
  <si>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</si>
  <si>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</si>
  <si>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</si>
  <si>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</si>
  <si>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</si>
  <si>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</si>
  <si>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</si>
  <si>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</si>
  <si>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</si>
  <si>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</si>
  <si>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</si>
  <si>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</si>
  <si>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</si>
  <si>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</si>
  <si>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</si>
  <si>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</si>
  <si>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</si>
  <si>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</si>
  <si>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</si>
  <si>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</si>
  <si>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</si>
  <si>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</si>
  <si>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</si>
  <si>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</si>
  <si>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</si>
  <si>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</si>
  <si>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</si>
  <si>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</si>
  <si>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</si>
  <si>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</si>
  <si>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</si>
  <si>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</si>
  <si>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</si>
  <si>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</si>
  <si>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</si>
  <si>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</si>
  <si>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</si>
  <si>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</si>
  <si>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</si>
  <si>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</si>
  <si>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</si>
  <si>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</si>
  <si>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</si>
  <si>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</si>
  <si>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</si>
  <si>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</si>
  <si>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</si>
  <si>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</si>
  <si>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</si>
  <si>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</si>
  <si>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</si>
  <si>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</si>
  <si>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</si>
  <si>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</si>
  <si>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</si>
  <si>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</si>
  <si>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</si>
  <si>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</si>
  <si>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</si>
  <si>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</si>
  <si>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</si>
  <si>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</si>
  <si>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</si>
  <si>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</si>
  <si>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</si>
  <si>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</si>
  <si>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</si>
  <si>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</si>
  <si>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</si>
  <si>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</si>
  <si>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</si>
  <si>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</si>
  <si>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</si>
  <si>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</si>
  <si>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</si>
  <si>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</si>
  <si>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</si>
  <si>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</si>
  <si>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</si>
  <si>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</si>
  <si>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</si>
  <si>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</si>
  <si>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</si>
  <si>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</si>
  <si>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</si>
  <si>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</si>
  <si>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</si>
  <si>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</si>
  <si>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</si>
  <si>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</si>
  <si>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</si>
  <si>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</si>
  <si>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</si>
  <si>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</si>
  <si>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</si>
  <si>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</si>
  <si>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</si>
  <si>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</si>
  <si>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</si>
  <si>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</si>
  <si>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</si>
  <si>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</si>
  <si>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</si>
  <si>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</si>
  <si>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</si>
  <si>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</si>
  <si>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</si>
  <si>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</si>
  <si>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</si>
  <si>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</si>
  <si>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</si>
  <si>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</si>
  <si>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</si>
  <si>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</si>
  <si>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</si>
  <si>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</si>
  <si>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</si>
  <si>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</si>
  <si>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</si>
  <si>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</si>
  <si>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</si>
  <si>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</si>
  <si>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</si>
  <si>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</si>
  <si>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</si>
  <si>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</si>
  <si>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</si>
  <si>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</si>
  <si>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</si>
  <si>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</si>
  <si>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</si>
  <si>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</si>
  <si>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</si>
  <si>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</si>
  <si>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</si>
  <si>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</si>
  <si>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</si>
  <si>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</si>
  <si>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</si>
  <si>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</si>
  <si>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</si>
  <si>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</si>
  <si>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</si>
  <si>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</si>
  <si>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</si>
  <si>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</si>
  <si>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</si>
  <si>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</si>
  <si>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</si>
  <si>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</si>
  <si>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</si>
  <si>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</si>
  <si>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</si>
  <si>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</si>
  <si>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</si>
  <si>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</si>
  <si>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</si>
  <si>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</si>
  <si>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</si>
  <si>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</si>
  <si>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</si>
  <si>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</si>
  <si>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</si>
  <si>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</si>
  <si>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</si>
  <si>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</si>
  <si>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</si>
  <si>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</si>
  <si>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</si>
  <si>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</si>
  <si>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</si>
  <si>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</si>
  <si>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</si>
  <si>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</si>
  <si>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</si>
  <si>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</si>
  <si>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</si>
  <si>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</si>
  <si>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</si>
  <si>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</si>
  <si>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</si>
  <si>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</si>
  <si>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</si>
  <si>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</si>
  <si>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</si>
  <si>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</si>
  <si>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</si>
  <si>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</si>
  <si>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</si>
  <si>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</si>
  <si>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</si>
  <si>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</si>
  <si>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</si>
  <si>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</si>
  <si>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</si>
  <si>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</si>
  <si>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</si>
  <si>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</si>
  <si>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</si>
  <si>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</si>
  <si>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</si>
  <si>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</si>
  <si>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</si>
  <si>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</si>
  <si>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</si>
  <si>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</si>
  <si>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</si>
  <si>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</si>
  <si>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</si>
  <si>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</si>
  <si>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</si>
  <si>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</si>
  <si>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</si>
  <si>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</si>
  <si>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</si>
  <si>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</si>
  <si>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</si>
  <si>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</si>
  <si>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</si>
  <si>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</si>
  <si>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</si>
  <si>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</si>
  <si>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</si>
  <si>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</si>
  <si>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</si>
  <si>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</si>
  <si>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</si>
  <si>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</si>
  <si>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</si>
  <si>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</si>
  <si>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</si>
  <si>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</si>
  <si>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</si>
  <si>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</si>
  <si>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</si>
  <si>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</si>
  <si>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</si>
  <si>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</si>
  <si>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</si>
  <si>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</si>
  <si>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</si>
  <si>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</si>
  <si>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</si>
  <si>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</si>
  <si>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</si>
  <si>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</si>
  <si>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</si>
  <si>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</si>
  <si>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</si>
  <si>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</si>
  <si>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</si>
  <si>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</si>
  <si>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</si>
  <si>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</si>
  <si>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</si>
  <si>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</si>
  <si>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</si>
  <si>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</si>
  <si>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</si>
  <si>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</si>
  <si>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</si>
  <si>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</si>
  <si>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</si>
  <si>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</si>
  <si>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</si>
  <si>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</si>
  <si>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</si>
  <si>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</si>
  <si>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</si>
  <si>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</si>
  <si>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</si>
  <si>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</si>
  <si>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</si>
  <si>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</si>
  <si>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</si>
  <si>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</si>
  <si>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</si>
  <si>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</si>
  <si>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</si>
  <si>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</si>
  <si>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</si>
  <si>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</si>
  <si>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</si>
  <si>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</si>
  <si>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</si>
  <si>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</si>
  <si>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</si>
  <si>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</si>
  <si>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</si>
  <si>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</si>
  <si>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</si>
  <si>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</si>
  <si>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</si>
  <si>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</si>
  <si>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</si>
  <si>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</si>
  <si>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</si>
  <si>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</si>
  <si>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</si>
  <si>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</si>
  <si>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</si>
  <si>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</si>
  <si>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</si>
  <si>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</si>
  <si>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</si>
  <si>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</si>
  <si>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</si>
  <si>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</si>
  <si>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</si>
  <si>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</si>
  <si>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</si>
  <si>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</si>
  <si>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</si>
  <si>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</si>
  <si>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</si>
  <si>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</si>
  <si>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</si>
  <si>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</si>
  <si>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</si>
  <si>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</si>
  <si>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</si>
  <si>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</si>
  <si>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</si>
  <si>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</si>
  <si>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</si>
  <si>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</si>
  <si>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</si>
  <si>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</si>
  <si>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</si>
  <si>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</si>
  <si>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</si>
  <si>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</si>
  <si>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</si>
  <si>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</si>
  <si>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</si>
  <si>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</si>
  <si>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</si>
  <si>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</si>
  <si>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</si>
  <si>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</si>
  <si>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</si>
  <si>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</si>
  <si>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</si>
  <si>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</si>
  <si>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</si>
  <si>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</si>
  <si>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</si>
  <si>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</si>
  <si>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</si>
  <si>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</si>
  <si>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</si>
  <si>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</si>
  <si>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</si>
  <si>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</si>
  <si>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</si>
  <si>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</si>
  <si>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</si>
  <si>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</si>
  <si>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</si>
  <si>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</si>
  <si>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</si>
  <si>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</si>
  <si>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</si>
  <si>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</si>
  <si>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</si>
  <si>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</si>
  <si>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</si>
  <si>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</si>
  <si>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</si>
  <si>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</si>
  <si>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</si>
  <si>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</si>
  <si>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</si>
  <si>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</si>
  <si>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</si>
  <si>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</si>
  <si>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</si>
  <si>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</si>
  <si>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</si>
  <si>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</si>
  <si>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</si>
  <si>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</si>
  <si>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</si>
  <si>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</si>
  <si>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</si>
  <si>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</si>
  <si>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</si>
  <si>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</si>
  <si>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</si>
  <si>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</si>
  <si>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</si>
  <si>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</si>
  <si>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</si>
  <si>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</si>
  <si>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</si>
  <si>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</si>
  <si>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</si>
  <si>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</si>
  <si>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</si>
  <si>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</si>
  <si>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</si>
  <si>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</si>
  <si>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</si>
  <si>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</si>
  <si>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</si>
  <si>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</si>
  <si>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</si>
  <si>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</si>
  <si>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</si>
  <si>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</si>
  <si>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</si>
  <si>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</si>
  <si>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</si>
  <si>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</si>
  <si>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</si>
  <si>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</si>
  <si>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</si>
  <si>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</si>
  <si>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</si>
  <si>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</si>
  <si>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</si>
  <si>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</si>
  <si>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</si>
  <si>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</si>
  <si>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</si>
  <si>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</si>
  <si>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</si>
  <si>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</si>
  <si>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</si>
  <si>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</si>
  <si>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</si>
  <si>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</si>
  <si>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</si>
  <si>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</si>
  <si>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</si>
  <si>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</si>
  <si>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</si>
  <si>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</si>
  <si>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</si>
  <si>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</si>
  <si>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</si>
  <si>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</si>
  <si>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</si>
  <si>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</si>
  <si>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</si>
  <si>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</si>
  <si>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</si>
  <si>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</si>
  <si>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</si>
  <si>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</si>
  <si>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</si>
  <si>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</si>
  <si>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</si>
  <si>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</si>
  <si>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</si>
  <si>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</si>
  <si>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</si>
  <si>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</si>
  <si>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</si>
  <si>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</si>
  <si>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</si>
  <si>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</si>
  <si>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</si>
  <si>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</si>
  <si>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</si>
  <si>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</si>
  <si>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</si>
  <si>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</si>
  <si>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</si>
  <si>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</si>
  <si>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</si>
  <si>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</si>
  <si>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</si>
  <si>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</si>
  <si>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</si>
  <si>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</si>
  <si>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</si>
  <si>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</si>
  <si>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</si>
  <si>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</si>
  <si>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</si>
  <si>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</si>
  <si>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</si>
  <si>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</si>
  <si>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</si>
  <si>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</si>
  <si>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</si>
  <si>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</si>
  <si>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</si>
  <si>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</si>
  <si>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</si>
  <si>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</si>
  <si>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</si>
  <si>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</si>
  <si>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</si>
  <si>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</si>
  <si>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</si>
  <si>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</si>
  <si>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</si>
  <si>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</si>
  <si>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</si>
  <si>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</si>
  <si>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</si>
  <si>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</si>
  <si>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</si>
  <si>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</si>
  <si>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</si>
  <si>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</si>
  <si>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</si>
  <si>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</si>
  <si>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</si>
  <si>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</si>
  <si>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</si>
  <si>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</si>
  <si>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</si>
  <si>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</si>
  <si>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</si>
  <si>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</si>
  <si>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</si>
  <si>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</si>
  <si>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</si>
  <si>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</si>
  <si>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</si>
  <si>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</si>
  <si>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</si>
  <si>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</si>
  <si>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</si>
  <si>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</si>
  <si>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</si>
  <si>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</si>
  <si>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</si>
  <si>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</si>
  <si>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</si>
  <si>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</si>
  <si>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</si>
  <si>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</si>
  <si>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</si>
  <si>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</si>
  <si>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</si>
  <si>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</si>
  <si>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</si>
  <si>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</si>
  <si>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</si>
  <si>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</si>
  <si>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</si>
  <si>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</si>
  <si>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</si>
  <si>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</si>
  <si>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</si>
  <si>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</si>
  <si>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</si>
  <si>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</si>
  <si>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</si>
  <si>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</si>
  <si>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</si>
  <si>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</si>
  <si>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</si>
  <si>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</si>
  <si>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</si>
  <si>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</si>
  <si>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</si>
  <si>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</si>
  <si>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</si>
  <si>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</si>
  <si>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</si>
  <si>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</si>
  <si>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</si>
  <si>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</si>
  <si>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</si>
  <si>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</si>
  <si>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</si>
  <si>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</si>
  <si>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</si>
  <si>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</si>
  <si>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</si>
  <si>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</si>
  <si>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</si>
  <si>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</si>
  <si>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</si>
  <si>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</si>
  <si>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</si>
  <si>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</si>
  <si>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</si>
  <si>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</si>
  <si>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</si>
  <si>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</si>
  <si>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</si>
  <si>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</si>
  <si>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</si>
  <si>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</si>
  <si>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</si>
  <si>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</si>
  <si>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</si>
  <si>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</si>
  <si>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</si>
  <si>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</si>
  <si>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</si>
  <si>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</si>
  <si>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</si>
  <si>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</si>
  <si>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</si>
  <si>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</si>
  <si>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</si>
  <si>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</si>
  <si>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</si>
  <si>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</si>
  <si>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</si>
  <si>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</si>
  <si>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</si>
  <si>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</si>
  <si>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</si>
  <si>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</si>
  <si>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</si>
  <si>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</si>
  <si>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</si>
  <si>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</si>
  <si>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</si>
  <si>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</si>
  <si>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</si>
  <si>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</si>
  <si>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</si>
  <si>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</si>
  <si>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</si>
  <si>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</si>
  <si>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</si>
  <si>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</si>
  <si>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</si>
  <si>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</si>
  <si>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</si>
  <si>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</si>
  <si>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</si>
  <si>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</si>
  <si>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</si>
  <si>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</si>
  <si>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</si>
  <si>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</si>
  <si>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</si>
  <si>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</si>
  <si>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</si>
  <si>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</si>
  <si>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</si>
  <si>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</si>
  <si>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</si>
  <si>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</si>
  <si>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</si>
  <si>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</si>
  <si>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</si>
  <si>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</si>
  <si>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</si>
  <si>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</si>
  <si>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</si>
  <si>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</si>
  <si>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</si>
  <si>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</si>
  <si>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</si>
  <si>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</si>
  <si>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</si>
  <si>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</si>
  <si>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</si>
  <si>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</si>
  <si>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</si>
  <si>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</si>
  <si>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</si>
  <si>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</si>
  <si>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</si>
  <si>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</si>
  <si>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</si>
  <si>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</si>
  <si>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</si>
  <si>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</si>
  <si>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</si>
  <si>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</si>
  <si>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</si>
  <si>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</si>
  <si>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</si>
  <si>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</si>
  <si>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</si>
  <si>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</si>
  <si>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</si>
  <si>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</si>
  <si>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</si>
  <si>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</si>
  <si>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</si>
  <si>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</si>
  <si>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</si>
  <si>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</si>
  <si>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</si>
  <si>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</si>
  <si>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</si>
  <si>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</si>
  <si>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</si>
  <si>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</si>
  <si>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</si>
  <si>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</si>
  <si>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</si>
  <si>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</si>
  <si>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</si>
  <si>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</si>
  <si>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</si>
  <si>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</si>
  <si>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</si>
  <si>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</si>
  <si>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</si>
  <si>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</si>
  <si>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</si>
  <si>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</si>
  <si>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</si>
  <si>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</si>
  <si>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</si>
  <si>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</si>
  <si>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</si>
  <si>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</si>
  <si>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</si>
  <si>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</si>
  <si>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</si>
  <si>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</si>
  <si>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</si>
  <si>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</si>
  <si>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</si>
  <si>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</si>
  <si>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</si>
  <si>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</si>
  <si>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</si>
  <si>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</si>
  <si>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</si>
  <si>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</si>
  <si>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</si>
  <si>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</si>
  <si>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</si>
  <si>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</si>
  <si>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</si>
  <si>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</si>
  <si>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</si>
  <si>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</si>
  <si>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</si>
  <si>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</si>
  <si>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</si>
  <si>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</si>
  <si>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</si>
  <si>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</si>
  <si>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</si>
  <si>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</si>
  <si>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</si>
  <si>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</si>
  <si>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</si>
  <si>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</si>
  <si>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</si>
  <si>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</si>
  <si>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</si>
  <si>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</si>
  <si>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</si>
  <si>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</si>
  <si>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</si>
  <si>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</si>
  <si>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</si>
  <si>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</si>
  <si>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</si>
  <si>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</si>
  <si>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</si>
  <si>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</si>
  <si>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</si>
  <si>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</si>
  <si>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</si>
  <si>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</si>
  <si>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</si>
  <si>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</si>
  <si>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</si>
  <si>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</si>
  <si>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</si>
  <si>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</si>
  <si>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</si>
  <si>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</si>
  <si>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</si>
  <si>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</si>
  <si>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</si>
  <si>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</si>
  <si>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</si>
  <si>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</si>
  <si>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</si>
  <si>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</si>
  <si>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</si>
  <si>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</si>
  <si>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</si>
  <si>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</si>
  <si>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</si>
  <si>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</si>
  <si>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</si>
  <si>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</si>
  <si>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</si>
  <si>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</si>
  <si>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</si>
  <si>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</si>
  <si>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</si>
  <si>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</si>
  <si>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</si>
  <si>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</si>
  <si>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</si>
  <si>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</si>
  <si>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</si>
  <si>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</si>
  <si>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</si>
  <si>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</si>
  <si>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</si>
  <si>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</si>
  <si>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</si>
  <si>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</si>
  <si>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</si>
  <si>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</si>
  <si>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</si>
  <si>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</si>
  <si>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</si>
  <si>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</si>
  <si>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</si>
  <si>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</si>
  <si>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</si>
  <si>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</si>
  <si>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</si>
  <si>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</si>
  <si>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</si>
  <si>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</si>
  <si>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</si>
  <si>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</si>
  <si>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</si>
  <si>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</si>
  <si>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</si>
  <si>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</si>
  <si>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</si>
  <si>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</si>
  <si>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</si>
  <si>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</si>
  <si>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</si>
  <si>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</si>
  <si>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</si>
  <si>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</si>
  <si>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</si>
  <si>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</si>
  <si>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</si>
  <si>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</si>
  <si>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</si>
  <si>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</si>
  <si>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</si>
  <si>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</si>
  <si>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</si>
  <si>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</si>
  <si>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</si>
  <si>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</si>
  <si>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</si>
  <si>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</si>
  <si>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</si>
  <si>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</si>
  <si>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</si>
  <si>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</si>
  <si>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</si>
  <si>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</si>
  <si>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</si>
  <si>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</si>
  <si>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</si>
  <si>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</si>
  <si>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</si>
  <si>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</si>
  <si>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</si>
  <si>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</si>
  <si>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</si>
  <si>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</si>
  <si>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</si>
  <si>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</si>
  <si>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</si>
  <si>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</si>
  <si>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</si>
  <si>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</si>
  <si>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</si>
  <si>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</si>
  <si>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</si>
  <si>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</si>
  <si>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</si>
  <si>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</si>
  <si>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</si>
  <si>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</si>
  <si>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</si>
  <si>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</si>
  <si>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</si>
  <si>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</si>
  <si>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</si>
  <si>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</si>
  <si>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</si>
  <si>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</si>
  <si>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</si>
  <si>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</si>
  <si>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</si>
  <si>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</si>
  <si>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</si>
  <si>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</si>
  <si>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</si>
  <si>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</si>
  <si>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</si>
  <si>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</si>
  <si>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</si>
  <si>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</si>
  <si>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</si>
  <si>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</si>
  <si>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</si>
  <si>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</si>
  <si>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</si>
  <si>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</si>
  <si>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</si>
  <si>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</si>
  <si>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</si>
  <si>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</si>
  <si>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</si>
  <si>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</si>
  <si>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</si>
  <si>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</si>
  <si>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</si>
  <si>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</si>
  <si>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</si>
  <si>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</si>
  <si>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</si>
  <si>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</si>
  <si>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</si>
  <si>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</si>
  <si>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</si>
  <si>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</si>
  <si>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</si>
  <si>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</si>
  <si>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</si>
  <si>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</si>
  <si>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</si>
  <si>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</si>
  <si>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</si>
  <si>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</si>
  <si>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</si>
  <si>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</si>
  <si>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</si>
  <si>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</si>
  <si>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</si>
  <si>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</si>
  <si>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</si>
  <si>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</si>
  <si>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</si>
  <si>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</si>
  <si>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</si>
  <si>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</si>
  <si>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</si>
  <si>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</si>
  <si>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</si>
  <si>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</si>
  <si>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</si>
  <si>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</si>
  <si>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</si>
  <si>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</si>
  <si>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</si>
  <si>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</si>
  <si>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</si>
  <si>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</si>
  <si>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</si>
  <si>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</si>
  <si>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</si>
  <si>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</si>
  <si>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</si>
  <si>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</si>
  <si>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</si>
  <si>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</si>
  <si>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</si>
  <si>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</si>
  <si>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</si>
  <si>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</si>
  <si>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</si>
  <si>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</si>
  <si>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</si>
  <si>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</si>
  <si>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</si>
  <si>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</si>
  <si>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</si>
  <si>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</si>
  <si>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</si>
  <si>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</si>
  <si>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</si>
  <si>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</si>
  <si>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</si>
  <si>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</si>
  <si>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</si>
  <si>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</si>
  <si>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</si>
  <si>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</si>
  <si>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</si>
  <si>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</si>
  <si>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</si>
  <si>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</si>
  <si>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</si>
  <si>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</si>
  <si>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</si>
  <si>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</si>
  <si>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</si>
  <si>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</si>
  <si>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</si>
  <si>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</si>
  <si>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</si>
  <si>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</si>
  <si>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</si>
  <si>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</si>
  <si>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</si>
  <si>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</si>
  <si>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</si>
  <si>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</si>
  <si>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</si>
  <si>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</si>
  <si>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</si>
  <si>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</si>
  <si>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</si>
  <si>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</si>
  <si>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</si>
  <si>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</si>
  <si>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</si>
  <si>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</si>
  <si>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</si>
  <si>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</si>
  <si>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</si>
  <si>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</si>
  <si>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</si>
  <si>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</si>
  <si>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</si>
  <si>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</si>
  <si>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</si>
  <si>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</si>
  <si>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</si>
  <si>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</si>
  <si>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</si>
  <si>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</si>
  <si>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</si>
  <si>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</si>
  <si>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</si>
  <si>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</si>
  <si>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</si>
  <si>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</si>
  <si>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</si>
  <si>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</si>
  <si>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</si>
  <si>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</si>
  <si>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</si>
  <si>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</si>
  <si>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</si>
  <si>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</si>
  <si>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</si>
  <si>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</si>
  <si>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</si>
  <si>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</si>
  <si>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</si>
  <si>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</si>
  <si>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</si>
  <si>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</si>
  <si>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</si>
  <si>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</si>
  <si>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</si>
  <si>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</si>
  <si>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</si>
  <si>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</si>
  <si>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</si>
  <si>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</si>
  <si>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</si>
  <si>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</si>
  <si>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</si>
  <si>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</si>
  <si>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</si>
  <si>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</si>
  <si>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</si>
  <si>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</si>
  <si>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</si>
  <si>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</si>
  <si>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</si>
  <si>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</si>
  <si>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</si>
  <si>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</si>
  <si>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</si>
  <si>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</si>
  <si>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</si>
  <si>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</si>
  <si>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</si>
  <si>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</si>
  <si>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</si>
  <si>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</si>
  <si>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</si>
  <si>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</si>
  <si>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</si>
  <si>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</si>
  <si>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</si>
  <si>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</si>
  <si>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</si>
  <si>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</si>
  <si>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</si>
  <si>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</si>
  <si>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</si>
  <si>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</si>
  <si>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</si>
  <si>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</si>
  <si>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</si>
  <si>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</si>
  <si>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</si>
  <si>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</si>
  <si>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</si>
  <si>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</si>
  <si>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</si>
  <si>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</si>
  <si>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</si>
  <si>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</si>
  <si>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</si>
  <si>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</si>
  <si>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</si>
  <si>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</si>
  <si>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</si>
  <si>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</si>
  <si>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</si>
  <si>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</si>
  <si>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</si>
  <si>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</si>
  <si>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</si>
  <si>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</si>
  <si>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</si>
  <si>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</si>
  <si>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</si>
  <si>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</si>
  <si>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</si>
  <si>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</si>
  <si>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</si>
  <si>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</si>
  <si>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</si>
  <si>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</si>
  <si>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</si>
  <si>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</si>
  <si>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</si>
  <si>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</si>
  <si>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</si>
  <si>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</si>
  <si>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</si>
  <si>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</si>
  <si>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</si>
  <si>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</si>
  <si>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</si>
  <si>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</si>
  <si>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</si>
  <si>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</si>
  <si>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</si>
  <si>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</si>
  <si>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</si>
  <si>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</si>
  <si>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</si>
  <si>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</si>
  <si>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</si>
  <si>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</si>
  <si>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</si>
  <si>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</si>
  <si>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</si>
  <si>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</si>
  <si>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</si>
  <si>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</si>
  <si>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</si>
  <si>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</si>
  <si>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</si>
  <si>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</si>
  <si>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</si>
  <si>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</si>
  <si>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</si>
  <si>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</si>
  <si>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</si>
  <si>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</si>
  <si>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</si>
  <si>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</si>
  <si>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</si>
  <si>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</si>
  <si>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</si>
  <si>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</si>
  <si>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</si>
  <si>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</si>
  <si>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</si>
  <si>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</si>
  <si>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</si>
  <si>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</si>
  <si>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</si>
  <si>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</si>
  <si>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</si>
  <si>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</si>
  <si>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</si>
  <si>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</si>
  <si>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</si>
  <si>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</si>
  <si>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</si>
  <si>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</si>
  <si>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</si>
  <si>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</si>
  <si>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</si>
  <si>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</si>
  <si>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</si>
  <si>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</si>
  <si>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</si>
  <si>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</si>
  <si>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</si>
  <si>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</si>
  <si>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</si>
  <si>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</si>
  <si>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</si>
  <si>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</si>
  <si>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</si>
  <si>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</si>
  <si>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</si>
  <si>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</si>
  <si>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</si>
  <si>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</si>
  <si>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</si>
  <si>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</si>
  <si>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</si>
  <si>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</si>
  <si>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</si>
  <si>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</si>
  <si>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</si>
  <si>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</si>
  <si>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</si>
  <si>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</si>
  <si>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</si>
  <si>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</si>
  <si>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</si>
  <si>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</si>
  <si>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</si>
  <si>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</si>
  <si>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</si>
  <si>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</si>
  <si>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</si>
  <si>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</si>
  <si>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</si>
  <si>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</si>
  <si>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</si>
  <si>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</si>
  <si>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</si>
  <si>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</si>
  <si>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</si>
  <si>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</si>
  <si>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</si>
  <si>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</si>
  <si>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</si>
  <si>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</si>
  <si>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</si>
  <si>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</si>
  <si>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</si>
  <si>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</si>
  <si>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</si>
  <si>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</si>
  <si>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</si>
  <si>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</si>
  <si>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</si>
  <si>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</si>
  <si>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</si>
  <si>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</si>
  <si>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</si>
  <si>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</si>
  <si>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</si>
  <si>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</si>
  <si>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</si>
  <si>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</si>
  <si>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</si>
  <si>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</si>
  <si>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</si>
  <si>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</si>
  <si>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</si>
  <si>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</si>
  <si>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</si>
  <si>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</si>
  <si>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</si>
  <si>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</si>
  <si>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</si>
  <si>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</si>
  <si>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</si>
  <si>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</si>
  <si>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</si>
  <si>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</si>
  <si>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</si>
  <si>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</si>
  <si>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</si>
  <si>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</si>
  <si>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</si>
  <si>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</si>
  <si>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</si>
  <si>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</si>
  <si>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</si>
  <si>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</si>
  <si>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</si>
  <si>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</si>
  <si>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</si>
  <si>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</si>
  <si>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</si>
  <si>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</si>
  <si>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</si>
  <si>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</si>
  <si>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</si>
  <si>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</si>
  <si>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</si>
  <si>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</si>
  <si>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</si>
  <si>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</si>
  <si>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</si>
  <si>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</si>
  <si>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</si>
  <si>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</si>
  <si>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</si>
  <si>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</si>
  <si>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</si>
  <si>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</si>
  <si>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</si>
  <si>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</si>
  <si>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</si>
  <si>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</si>
  <si>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</si>
  <si>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</si>
  <si>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</si>
  <si>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</si>
  <si>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</si>
  <si>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</si>
  <si>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</si>
  <si>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</si>
  <si>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</si>
  <si>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</si>
  <si>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</si>
  <si>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</si>
  <si>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</si>
  <si>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</si>
  <si>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</si>
  <si>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</si>
  <si>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</si>
  <si>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</si>
  <si>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</si>
  <si>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</si>
  <si>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</si>
  <si>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</si>
  <si>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</si>
  <si>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</si>
  <si>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</si>
  <si>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</si>
  <si>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</si>
  <si>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</si>
  <si>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</si>
  <si>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</si>
  <si>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</si>
  <si>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</si>
  <si>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</si>
  <si>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</si>
  <si>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</si>
  <si>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</si>
  <si>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</si>
  <si>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</si>
  <si>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</si>
  <si>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</si>
  <si>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</si>
  <si>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</si>
  <si>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</si>
  <si>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</si>
  <si>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</si>
  <si>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</si>
  <si>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</si>
  <si>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</si>
  <si>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</si>
  <si>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</si>
  <si>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</si>
  <si>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</si>
  <si>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</si>
  <si>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</si>
  <si>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</si>
  <si>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</si>
  <si>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</si>
  <si>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</si>
  <si>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</si>
  <si>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</si>
  <si>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</si>
  <si>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</si>
  <si>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</si>
  <si>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</si>
  <si>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</si>
  <si>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</si>
  <si>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</si>
  <si>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</si>
  <si>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</si>
  <si>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</si>
  <si>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</si>
  <si>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</si>
  <si>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</si>
  <si>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</si>
  <si>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</si>
  <si>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</si>
  <si>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</si>
  <si>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</si>
  <si>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</si>
  <si>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</si>
  <si>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</si>
  <si>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</si>
  <si>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</si>
  <si>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</si>
  <si>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</si>
  <si>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</si>
  <si>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</si>
  <si>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</si>
  <si>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</si>
  <si>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</si>
  <si>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</si>
  <si>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</si>
  <si>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</si>
  <si>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</si>
  <si>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</si>
  <si>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</si>
  <si>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</si>
  <si>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</si>
  <si>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</si>
  <si>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</si>
  <si>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</si>
  <si>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</si>
  <si>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</si>
  <si>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</si>
  <si>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</si>
  <si>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</si>
  <si>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</si>
  <si>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</si>
  <si>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</si>
  <si>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</si>
  <si>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</si>
  <si>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</si>
  <si>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</si>
  <si>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</si>
  <si>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</si>
  <si>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</si>
  <si>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</si>
  <si>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</si>
  <si>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</si>
  <si>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</si>
  <si>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</si>
  <si>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</si>
  <si>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</si>
  <si>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</si>
  <si>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</si>
  <si>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</si>
  <si>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</si>
  <si>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</si>
  <si>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</si>
  <si>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</si>
  <si>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</si>
  <si>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</si>
  <si>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</si>
  <si>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</si>
  <si>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</si>
  <si>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</si>
  <si>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</si>
  <si>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</si>
  <si>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</si>
  <si>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</si>
  <si>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</si>
  <si>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</si>
  <si>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</si>
  <si>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</si>
  <si>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</si>
  <si>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</si>
  <si>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</si>
  <si>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</si>
  <si>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</si>
  <si>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</si>
  <si>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</si>
  <si>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</si>
  <si>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</si>
  <si>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</si>
  <si>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</si>
  <si>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</si>
  <si>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</si>
  <si>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</si>
  <si>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</si>
  <si>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</si>
  <si>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</si>
  <si>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</si>
  <si>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</si>
  <si>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</si>
  <si>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</si>
  <si>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</si>
  <si>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</si>
  <si>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</si>
  <si>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</si>
  <si>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</si>
  <si>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</si>
  <si>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</si>
  <si>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</si>
  <si>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</si>
  <si>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</si>
  <si>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</si>
  <si>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</si>
  <si>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</si>
  <si>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</si>
  <si>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</si>
  <si>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</si>
  <si>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</si>
  <si>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</si>
  <si>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</si>
  <si>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</si>
  <si>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</si>
  <si>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</si>
  <si>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</si>
  <si>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</si>
  <si>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</si>
  <si>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</si>
  <si>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</si>
  <si>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</si>
  <si>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</si>
  <si>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</si>
  <si>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</si>
  <si>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</si>
  <si>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</si>
  <si>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</si>
  <si>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</si>
  <si>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</si>
  <si>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</si>
  <si>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</si>
  <si>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</si>
  <si>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</si>
  <si>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</si>
  <si>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</si>
  <si>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</si>
  <si>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</si>
  <si>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</si>
  <si>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</si>
  <si>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</si>
  <si>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</si>
  <si>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</si>
  <si>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</si>
  <si>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</si>
  <si>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</si>
  <si>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</si>
  <si>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</si>
  <si>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</si>
  <si>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</si>
  <si>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</si>
  <si>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</si>
  <si>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</si>
  <si>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</si>
  <si>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</si>
  <si>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</si>
  <si>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</si>
  <si>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</si>
  <si>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</si>
  <si>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</si>
  <si>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</si>
  <si>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</si>
  <si>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</si>
  <si>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</si>
  <si>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</si>
  <si>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</si>
  <si>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</si>
  <si>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</si>
  <si>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</si>
  <si>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</si>
  <si>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</si>
  <si>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</si>
  <si>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</si>
  <si>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</si>
  <si>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</si>
  <si>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</si>
  <si>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</si>
  <si>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</si>
  <si>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</si>
  <si>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</si>
  <si>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</si>
  <si>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</si>
  <si>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</si>
  <si>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</si>
  <si>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</si>
  <si>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</si>
  <si>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</si>
  <si>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</si>
  <si>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</si>
  <si>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</si>
  <si>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</si>
  <si>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</si>
  <si>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</si>
  <si>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</si>
  <si>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</si>
  <si>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</si>
  <si>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</si>
  <si>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</si>
  <si>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</si>
  <si>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</si>
  <si>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</si>
  <si>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</si>
  <si>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</si>
  <si>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</si>
  <si>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</si>
  <si>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</si>
  <si>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</si>
  <si>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</si>
  <si>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</si>
  <si>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</si>
  <si>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</si>
  <si>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</si>
  <si>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</si>
  <si>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</si>
  <si>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</si>
  <si>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</si>
  <si>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</si>
  <si>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</si>
  <si>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</si>
  <si>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</si>
  <si>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</si>
  <si>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</si>
  <si>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</si>
  <si>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</si>
  <si>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</si>
  <si>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</si>
  <si>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</si>
  <si>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</si>
  <si>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</si>
  <si>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</si>
  <si>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</si>
  <si>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</si>
  <si>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</si>
  <si>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</si>
  <si>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</si>
  <si>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</si>
  <si>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</si>
  <si>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</si>
  <si>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</si>
  <si>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</si>
  <si>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</si>
  <si>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</si>
  <si>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</si>
  <si>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</si>
  <si>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</si>
  <si>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</si>
  <si>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</si>
  <si>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</si>
  <si>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</si>
  <si>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</si>
  <si>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</si>
  <si>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</si>
  <si>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</si>
  <si>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</si>
  <si>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</si>
  <si>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</si>
  <si>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</si>
  <si>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</si>
  <si>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</si>
  <si>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</si>
  <si>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</si>
  <si>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</si>
  <si>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</si>
  <si>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</si>
  <si>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</si>
  <si>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</si>
  <si>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</si>
  <si>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</si>
  <si>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</si>
  <si>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</si>
  <si>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</si>
  <si>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</si>
  <si>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</si>
  <si>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</si>
  <si>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</si>
  <si>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</si>
  <si>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</si>
  <si>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</si>
  <si>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</si>
  <si>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</si>
  <si>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</si>
  <si>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</si>
  <si>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</si>
  <si>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</si>
  <si>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</si>
  <si>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</si>
  <si>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</si>
  <si>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</si>
  <si>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</si>
  <si>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</si>
  <si>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</si>
  <si>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</si>
  <si>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</si>
  <si>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</si>
  <si>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</si>
  <si>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</si>
  <si>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</si>
  <si>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</si>
  <si>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</si>
  <si>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</si>
  <si>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</si>
  <si>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</si>
  <si>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</si>
  <si>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</si>
  <si>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</si>
  <si>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</si>
  <si>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</si>
  <si>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</si>
  <si>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</si>
  <si>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</si>
  <si>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</si>
  <si>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</si>
  <si>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</si>
  <si>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</si>
  <si>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</si>
  <si>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</si>
  <si>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</si>
  <si>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</si>
  <si>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</si>
  <si>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</si>
  <si>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</si>
  <si>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</si>
  <si>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</si>
  <si>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</si>
  <si>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</si>
  <si>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</si>
  <si>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</si>
  <si>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</si>
  <si>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</si>
  <si>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</si>
  <si>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</si>
  <si>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</si>
  <si>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</si>
  <si>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</si>
  <si>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</si>
  <si>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</si>
  <si>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</si>
  <si>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</si>
  <si>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</si>
  <si>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</si>
  <si>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</si>
  <si>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</si>
  <si>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</si>
  <si>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</si>
  <si>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</si>
  <si>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</si>
  <si>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</si>
  <si>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</si>
  <si>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</si>
  <si>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</si>
  <si>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</si>
  <si>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</si>
  <si>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</si>
  <si>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</si>
  <si>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</si>
  <si>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</si>
  <si>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</si>
  <si>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</si>
  <si>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</si>
  <si>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</si>
  <si>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</si>
  <si>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</si>
  <si>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</si>
  <si>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</si>
  <si>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</si>
  <si>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</si>
  <si>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</si>
  <si>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</si>
  <si>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</si>
  <si>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</si>
  <si>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</si>
  <si>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</si>
  <si>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</si>
  <si>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</si>
  <si>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</si>
  <si>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</si>
  <si>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</si>
  <si>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</si>
  <si>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</si>
  <si>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</si>
  <si>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</si>
  <si>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</si>
  <si>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</si>
  <si>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</si>
  <si>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</si>
  <si>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</si>
  <si>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</si>
  <si>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</si>
  <si>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</si>
  <si>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</si>
  <si>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</si>
  <si>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</si>
  <si>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</si>
  <si>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</si>
  <si>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</si>
  <si>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</si>
  <si>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</si>
  <si>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</si>
  <si>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</si>
  <si>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</si>
  <si>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</si>
  <si>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</si>
  <si>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</si>
  <si>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</si>
  <si>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</si>
  <si>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</si>
  <si>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</si>
  <si>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</si>
  <si>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</si>
  <si>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</si>
  <si>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</si>
  <si>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</si>
  <si>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</si>
  <si>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</si>
  <si>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</si>
  <si>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</si>
  <si>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</si>
  <si>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</si>
  <si>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</si>
  <si>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</si>
  <si>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</si>
  <si>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</si>
  <si>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</si>
  <si>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</si>
  <si>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</si>
  <si>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</si>
  <si>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</si>
  <si>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</si>
  <si>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</si>
  <si>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</si>
  <si>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</si>
  <si>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</si>
  <si>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</si>
  <si>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</si>
  <si>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</si>
  <si>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</si>
  <si>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</si>
  <si>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</si>
  <si>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</si>
  <si>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</si>
  <si>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</si>
  <si>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</si>
  <si>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</si>
  <si>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</si>
  <si>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</si>
  <si>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</si>
  <si>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</si>
  <si>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</si>
  <si>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</si>
  <si>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</si>
  <si>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</si>
  <si>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</si>
  <si>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</si>
  <si>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</si>
  <si>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</si>
  <si>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</si>
  <si>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</si>
  <si>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</si>
  <si>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</si>
  <si>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</si>
  <si>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</si>
  <si>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</si>
  <si>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</si>
  <si>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</si>
  <si>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</si>
  <si>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</si>
  <si>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</si>
  <si>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</si>
  <si>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</si>
  <si>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</si>
  <si>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</si>
  <si>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</si>
  <si>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</si>
  <si>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</si>
  <si>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</si>
  <si>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</si>
  <si>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</si>
  <si>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</si>
  <si>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</si>
  <si>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</si>
  <si>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</si>
  <si>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</si>
  <si>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</si>
  <si>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</si>
  <si>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</si>
  <si>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</si>
  <si>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</si>
  <si>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</si>
  <si>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</si>
  <si>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</si>
  <si>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</si>
  <si>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</si>
  <si>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</si>
  <si>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</si>
  <si>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</si>
  <si>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</si>
  <si>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</si>
  <si>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</si>
  <si>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</si>
  <si>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</si>
  <si>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</si>
  <si>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</si>
  <si>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</si>
  <si>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</si>
  <si>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</si>
  <si>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</si>
  <si>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</si>
  <si>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</si>
  <si>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</si>
  <si>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</si>
  <si>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</si>
  <si>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</si>
  <si>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</si>
  <si>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</si>
  <si>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</si>
  <si>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</si>
  <si>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</si>
  <si>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</si>
  <si>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</si>
  <si>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</si>
  <si>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</si>
  <si>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</si>
  <si>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</si>
  <si>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</si>
  <si>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</si>
  <si>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</si>
  <si>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</si>
  <si>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</si>
  <si>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</si>
  <si>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</si>
  <si>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</si>
  <si>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</si>
  <si>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</si>
  <si>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</si>
  <si>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</si>
  <si>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</si>
  <si>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</si>
  <si>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</si>
  <si>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</si>
  <si>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</si>
  <si>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</si>
  <si>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</si>
  <si>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</si>
  <si>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</si>
  <si>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</si>
  <si>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</si>
  <si>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</si>
  <si>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</si>
  <si>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</si>
  <si>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</si>
  <si>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</si>
  <si>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</si>
  <si>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</si>
  <si>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</si>
  <si>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</si>
  <si>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</si>
  <si>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</si>
  <si>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</si>
  <si>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</si>
  <si>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</si>
  <si>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</si>
  <si>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</si>
  <si>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</si>
  <si>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</si>
  <si>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</si>
  <si>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</si>
  <si>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</si>
  <si>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</si>
  <si>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</si>
  <si>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</si>
  <si>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</si>
  <si>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</si>
  <si>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</si>
  <si>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</si>
  <si>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</si>
  <si>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</si>
  <si>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</si>
  <si>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</si>
  <si>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</si>
  <si>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</si>
  <si>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</si>
  <si>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</si>
  <si>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</si>
  <si>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</si>
  <si>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</si>
  <si>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</si>
  <si>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</si>
  <si>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</si>
  <si>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</si>
  <si>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</si>
  <si>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</si>
  <si>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</si>
  <si>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</si>
  <si>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</si>
  <si>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</si>
  <si>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</si>
  <si>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</si>
  <si>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</si>
  <si>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</si>
  <si>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</si>
  <si>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</si>
  <si>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</si>
  <si>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</si>
  <si>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</si>
  <si>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</si>
  <si>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</si>
  <si>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</si>
  <si>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</si>
  <si>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</si>
  <si>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</si>
  <si>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</si>
  <si>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</si>
  <si>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</si>
  <si>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</si>
  <si>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</si>
  <si>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</si>
  <si>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</si>
  <si>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</si>
  <si>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</si>
  <si>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</si>
  <si>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</si>
  <si>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</si>
  <si>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</si>
  <si>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</si>
  <si>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</si>
  <si>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</si>
  <si>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</si>
  <si>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</si>
  <si>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</si>
  <si>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</si>
  <si>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</si>
  <si>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</si>
  <si>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</si>
  <si>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</si>
  <si>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</si>
  <si>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</si>
  <si>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</si>
  <si>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</si>
  <si>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</si>
  <si>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</si>
  <si>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</si>
  <si>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</si>
  <si>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</si>
  <si>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</si>
  <si>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</si>
  <si>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</si>
  <si>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</si>
  <si>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</si>
  <si>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</si>
  <si>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</si>
  <si>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</si>
  <si>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</si>
  <si>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</si>
  <si>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</si>
  <si>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</si>
  <si>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</si>
  <si>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</si>
  <si>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</si>
  <si>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</si>
  <si>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</si>
  <si>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</si>
  <si>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</si>
  <si>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</si>
  <si>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</si>
  <si>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</si>
  <si>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</si>
  <si>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</si>
  <si>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</si>
  <si>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</si>
  <si>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</si>
  <si>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</si>
  <si>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</si>
  <si>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</si>
  <si>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</si>
  <si>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</si>
  <si>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</si>
  <si>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</si>
  <si>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</si>
  <si>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</si>
  <si>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</si>
  <si>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</si>
  <si>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</si>
  <si>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</si>
  <si>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</si>
  <si>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</si>
  <si>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</si>
  <si>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</si>
  <si>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</si>
  <si>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</si>
  <si>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</si>
  <si>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</si>
  <si>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</si>
  <si>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</si>
  <si>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</si>
  <si>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</si>
  <si>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</si>
  <si>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</si>
  <si>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</si>
  <si>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</si>
  <si>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</si>
  <si>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</si>
  <si>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</si>
  <si>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</si>
  <si>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</si>
  <si>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</si>
  <si>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</si>
  <si>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</si>
  <si>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</si>
  <si>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</si>
  <si>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</si>
  <si>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</si>
  <si>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</si>
  <si>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</si>
  <si>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</si>
  <si>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</si>
  <si>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</si>
  <si>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</si>
  <si>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</si>
  <si>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</si>
  <si>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</si>
  <si>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</si>
  <si>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</si>
  <si>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</si>
  <si>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</si>
  <si>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</si>
  <si>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</si>
  <si>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</si>
  <si>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</si>
  <si>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</si>
  <si>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</si>
  <si>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</si>
  <si>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</si>
  <si>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</si>
  <si>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</si>
  <si>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</si>
  <si>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</si>
  <si>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</si>
  <si>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</si>
  <si>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</si>
  <si>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</si>
  <si>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</si>
  <si>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</si>
  <si>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</si>
  <si>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</si>
  <si>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</si>
  <si>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</si>
  <si>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</si>
  <si>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</si>
  <si>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</si>
  <si>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</si>
  <si>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</si>
  <si>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</si>
  <si>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</si>
  <si>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</si>
  <si>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</si>
  <si>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</si>
  <si>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</si>
  <si>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</si>
  <si>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</si>
  <si>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</si>
  <si>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</si>
  <si>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</si>
  <si>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</si>
  <si>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</si>
  <si>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</si>
  <si>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</si>
  <si>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</si>
  <si>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</si>
  <si>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</si>
  <si>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</si>
  <si>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</si>
  <si>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</si>
  <si>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</si>
  <si>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</si>
  <si>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</si>
  <si>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</si>
  <si>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</si>
  <si>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</si>
  <si>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</si>
  <si>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</si>
  <si>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</si>
  <si>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</si>
  <si>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</si>
  <si>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</si>
  <si>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</si>
  <si>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</si>
  <si>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</si>
  <si>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</si>
  <si>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</si>
  <si>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</si>
  <si>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</si>
  <si>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</si>
  <si>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</si>
  <si>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</si>
  <si>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</si>
  <si>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</si>
  <si>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</si>
  <si>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</si>
  <si>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</si>
  <si>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</si>
  <si>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</si>
  <si>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</si>
  <si>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</si>
  <si>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</si>
  <si>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</si>
  <si>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</si>
  <si>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</si>
  <si>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</si>
  <si>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</si>
  <si>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</si>
  <si>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</si>
  <si>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</si>
  <si>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</si>
  <si>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</si>
  <si>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</si>
  <si>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</si>
  <si>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</si>
  <si>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</si>
  <si>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</si>
  <si>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</si>
  <si>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</si>
  <si>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</si>
  <si>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</si>
  <si>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</si>
  <si>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</si>
  <si>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</si>
  <si>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</si>
  <si>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</si>
  <si>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</si>
  <si>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</si>
  <si>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</si>
  <si>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</si>
  <si>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</si>
  <si>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</si>
  <si>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</si>
  <si>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</si>
  <si>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</si>
  <si>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</si>
  <si>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</si>
  <si>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</si>
  <si>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</si>
  <si>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</si>
  <si>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</si>
  <si>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</si>
  <si>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</si>
  <si>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</si>
  <si>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</si>
  <si>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</si>
  <si>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</si>
  <si>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</si>
  <si>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</si>
  <si>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</si>
  <si>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</si>
  <si>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</si>
  <si>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</si>
  <si>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</si>
  <si>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</si>
  <si>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</si>
  <si>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</si>
  <si>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</si>
  <si>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</si>
  <si>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</si>
  <si>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</si>
  <si>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</si>
  <si>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</si>
  <si>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</si>
  <si>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</si>
  <si>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</si>
  <si>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</si>
  <si>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</si>
  <si>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</si>
  <si>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</si>
  <si>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</si>
  <si>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</si>
  <si>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</si>
  <si>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</si>
  <si>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</si>
  <si>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</si>
  <si>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</si>
  <si>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</si>
  <si>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</si>
  <si>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</si>
  <si>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</si>
  <si>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</si>
  <si>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</si>
  <si>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</si>
  <si>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</si>
  <si>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</si>
  <si>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</si>
  <si>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</si>
  <si>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</si>
  <si>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</si>
  <si>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</si>
  <si>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</si>
  <si>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</si>
  <si>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</si>
  <si>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</si>
  <si>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</si>
  <si>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</si>
  <si>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</si>
  <si>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</si>
  <si>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</si>
  <si>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</si>
  <si>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</si>
  <si>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</si>
  <si>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</si>
  <si>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</si>
  <si>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</si>
  <si>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</si>
  <si>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</si>
  <si>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</si>
  <si>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</si>
  <si>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</si>
  <si>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</si>
  <si>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</si>
  <si>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</si>
  <si>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</si>
  <si>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</si>
  <si>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</si>
  <si>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</si>
  <si>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</si>
  <si>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</si>
  <si>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</si>
  <si>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</si>
  <si>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</si>
  <si>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</si>
  <si>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</si>
  <si>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</si>
  <si>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</si>
  <si>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</si>
  <si>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</si>
  <si>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</si>
  <si>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</si>
  <si>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</si>
  <si>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</si>
  <si>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</si>
  <si>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</si>
  <si>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</si>
  <si>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</si>
  <si>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</si>
  <si>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</si>
  <si>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</si>
  <si>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</si>
  <si>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</si>
  <si>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</si>
  <si>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</si>
  <si>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</si>
  <si>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</si>
  <si>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</si>
  <si>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</si>
  <si>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</si>
  <si>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</si>
  <si>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</si>
  <si>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</si>
  <si>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</si>
  <si>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</si>
  <si>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</si>
  <si>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</si>
  <si>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</si>
  <si>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</si>
  <si>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</si>
  <si>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</si>
  <si>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</si>
  <si>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</si>
  <si>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</si>
  <si>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</si>
  <si>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</si>
  <si>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</si>
  <si>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</si>
  <si>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</si>
  <si>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</si>
  <si>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</si>
  <si>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</si>
  <si>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</si>
  <si>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</si>
  <si>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</si>
  <si>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</si>
  <si>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</si>
  <si>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</si>
  <si>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</si>
  <si>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</si>
  <si>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</si>
  <si>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</si>
  <si>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</si>
  <si>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</si>
  <si>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</si>
  <si>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</si>
  <si>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</si>
  <si>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</si>
  <si>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</si>
  <si>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</si>
  <si>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</si>
  <si>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</si>
  <si>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</si>
  <si>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</si>
  <si>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</si>
  <si>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</si>
  <si>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</si>
  <si>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</si>
  <si>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</si>
  <si>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</si>
  <si>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</si>
  <si>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</si>
  <si>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</si>
  <si>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</si>
  <si>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</si>
  <si>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</si>
  <si>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</si>
  <si>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</si>
  <si>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</si>
  <si>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</si>
  <si>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</si>
  <si>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</si>
  <si>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</si>
  <si>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</si>
  <si>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</si>
  <si>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</si>
  <si>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</si>
  <si>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</si>
  <si>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</si>
  <si>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</si>
  <si>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</si>
  <si>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</si>
  <si>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</si>
  <si>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</si>
  <si>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</si>
  <si>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</si>
  <si>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</si>
  <si>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</si>
  <si>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</si>
  <si>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</si>
  <si>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</si>
  <si>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</si>
  <si>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</si>
  <si>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</si>
  <si>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</si>
  <si>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</si>
  <si>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</si>
  <si>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</si>
  <si>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</si>
  <si>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</si>
  <si>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</si>
  <si>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</si>
  <si>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</si>
  <si>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</si>
  <si>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</si>
  <si>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</si>
  <si>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</si>
  <si>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</si>
  <si>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</si>
  <si>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</si>
  <si>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</si>
  <si>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</si>
  <si>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</si>
  <si>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</si>
  <si>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</si>
  <si>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</si>
  <si>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</si>
  <si>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</si>
  <si>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</si>
  <si>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</si>
  <si>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</si>
  <si>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</si>
  <si>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</si>
  <si>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</si>
  <si>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</si>
  <si>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</si>
  <si>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</si>
  <si>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</si>
  <si>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</si>
  <si>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</si>
  <si>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</si>
  <si>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</si>
  <si>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</si>
  <si>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</si>
  <si>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</si>
  <si>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</si>
  <si>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</si>
  <si>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</si>
  <si>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</si>
  <si>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</si>
  <si>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</si>
  <si>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</si>
  <si>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</si>
  <si>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</si>
  <si>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</si>
  <si>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</si>
  <si>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</si>
  <si>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</si>
  <si>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</si>
  <si>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</si>
  <si>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</si>
  <si>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</si>
  <si>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</si>
  <si>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</si>
  <si>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</si>
  <si>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</si>
  <si>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</si>
  <si>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</si>
  <si>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</si>
  <si>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</si>
  <si>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</si>
  <si>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</si>
  <si>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</si>
  <si>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</si>
  <si>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</si>
  <si>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</si>
  <si>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</si>
  <si>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</si>
  <si>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</si>
  <si>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</si>
  <si>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</si>
  <si>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</si>
  <si>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</si>
  <si>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</si>
  <si>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</si>
  <si>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</si>
  <si>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</si>
  <si>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</si>
  <si>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</si>
  <si>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</si>
  <si>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</si>
  <si>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</si>
  <si>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</si>
  <si>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</si>
  <si>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</si>
  <si>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</si>
  <si>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</si>
  <si>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</si>
  <si>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</si>
  <si>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</si>
  <si>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</si>
  <si>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</si>
  <si>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</si>
  <si>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</si>
  <si>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</si>
  <si>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</si>
  <si>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</si>
  <si>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</si>
  <si>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</si>
  <si>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</si>
  <si>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</si>
  <si>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</si>
  <si>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</si>
  <si>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</si>
  <si>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</si>
  <si>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</si>
  <si>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</si>
  <si>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</si>
  <si>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</si>
  <si>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</si>
  <si>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</si>
  <si>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</si>
  <si>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</si>
  <si>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</si>
  <si>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</si>
  <si>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</si>
  <si>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</si>
  <si>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</si>
  <si>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</si>
  <si>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</si>
  <si>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</si>
  <si>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</si>
  <si>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</si>
  <si>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</si>
  <si>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</si>
  <si>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</si>
  <si>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</si>
  <si>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</si>
  <si>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</si>
  <si>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</si>
  <si>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</si>
  <si>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</si>
  <si>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</si>
  <si>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</si>
  <si>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</si>
  <si>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</si>
  <si>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</si>
  <si>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</si>
  <si>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</si>
  <si>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</si>
  <si>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</si>
  <si>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</si>
  <si>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</si>
  <si>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</si>
  <si>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</si>
  <si>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</si>
  <si>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</si>
  <si>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</si>
  <si>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</si>
  <si>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</si>
  <si>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</si>
  <si>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</si>
  <si>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</si>
  <si>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</si>
  <si>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</si>
  <si>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</si>
  <si>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</si>
  <si>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</si>
  <si>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</si>
  <si>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</si>
  <si>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</si>
  <si>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</si>
  <si>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</si>
  <si>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</si>
  <si>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</si>
  <si>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</si>
  <si>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</si>
  <si>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</si>
  <si>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</si>
  <si>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</si>
  <si>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</si>
  <si>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</si>
  <si>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</si>
  <si>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</si>
  <si>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</si>
  <si>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</si>
  <si>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</si>
  <si>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</si>
  <si>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</si>
  <si>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</si>
  <si>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</si>
  <si>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</si>
  <si>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</si>
  <si>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</si>
  <si>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</si>
  <si>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</si>
  <si>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</si>
  <si>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</si>
  <si>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</si>
  <si>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</si>
  <si>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</si>
  <si>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</si>
  <si>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</si>
  <si>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</si>
  <si>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</si>
  <si>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</si>
  <si>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</si>
  <si>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</si>
  <si>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</si>
  <si>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</si>
  <si>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</si>
  <si>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</si>
  <si>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</si>
  <si>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</si>
  <si>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</si>
  <si>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</si>
  <si>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</si>
  <si>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</si>
  <si>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</si>
  <si>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</si>
  <si>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</si>
  <si>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</si>
  <si>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</si>
  <si>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</si>
  <si>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</si>
  <si>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</si>
  <si>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</si>
  <si>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</si>
  <si>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</si>
  <si>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</si>
  <si>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</si>
  <si>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</si>
  <si>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</si>
  <si>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</si>
  <si>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</si>
  <si>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</si>
  <si>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</si>
  <si>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</si>
  <si>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</si>
  <si>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</si>
  <si>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</si>
  <si>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</si>
  <si>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</si>
  <si>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</si>
  <si>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</si>
  <si>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</si>
  <si>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</si>
  <si>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</si>
  <si>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</si>
  <si>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</si>
  <si>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</si>
  <si>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</si>
  <si>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</si>
  <si>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</si>
  <si>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</si>
  <si>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</si>
  <si>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</si>
  <si>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</si>
  <si>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</si>
  <si>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</si>
  <si>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</si>
  <si>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</si>
  <si>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</si>
  <si>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</si>
  <si>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</si>
  <si>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</si>
  <si>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</si>
  <si>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</si>
  <si>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</si>
  <si>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</si>
  <si>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</si>
  <si>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</si>
  <si>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</si>
  <si>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</si>
  <si>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</si>
  <si>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</si>
  <si>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</si>
  <si>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</si>
  <si>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</si>
  <si>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</si>
  <si>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</si>
  <si>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</si>
  <si>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</si>
  <si>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</si>
  <si>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</si>
  <si>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</si>
  <si>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</si>
  <si>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</si>
  <si>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</si>
  <si>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</si>
  <si>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</si>
  <si>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</si>
  <si>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</si>
  <si>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</si>
  <si>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</si>
  <si>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</si>
  <si>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</si>
  <si>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</si>
  <si>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</si>
  <si>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</si>
  <si>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</si>
  <si>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</si>
  <si>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</si>
  <si>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</si>
  <si>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</si>
  <si>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</si>
  <si>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</si>
  <si>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</si>
  <si>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</si>
  <si>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</si>
  <si>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</si>
  <si>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</si>
  <si>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</si>
  <si>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</si>
  <si>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</si>
  <si>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</si>
  <si>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</si>
  <si>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</si>
  <si>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</si>
  <si>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</si>
  <si>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</si>
  <si>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</si>
  <si>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</si>
  <si>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</si>
  <si>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</si>
  <si>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</si>
  <si>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</si>
  <si>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</si>
  <si>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</si>
  <si>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</si>
  <si>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</si>
  <si>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</si>
  <si>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</si>
  <si>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</si>
  <si>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</si>
  <si>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</si>
  <si>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</si>
  <si>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</si>
  <si>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</si>
  <si>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</si>
  <si>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</si>
  <si>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</si>
  <si>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</si>
  <si>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</si>
  <si>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</si>
  <si>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</si>
  <si>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</si>
  <si>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</si>
  <si>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</si>
  <si>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</si>
  <si>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</si>
  <si>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</si>
  <si>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</si>
  <si>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</si>
  <si>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</si>
  <si>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</si>
  <si>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</si>
  <si>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</si>
  <si>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</si>
  <si>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</si>
  <si>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</si>
  <si>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</si>
  <si>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</si>
  <si>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</si>
  <si>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</si>
  <si>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</si>
  <si>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</si>
  <si>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</si>
  <si>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</si>
  <si>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</si>
  <si>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</si>
  <si>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</si>
  <si>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</si>
  <si>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</si>
  <si>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</si>
  <si>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</si>
  <si>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</si>
  <si>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</si>
  <si>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</si>
  <si>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</si>
  <si>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</si>
  <si>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</si>
  <si>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</si>
  <si>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</si>
  <si>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</si>
  <si>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</si>
  <si>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</si>
  <si>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</si>
  <si>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</si>
  <si>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</si>
  <si>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</si>
  <si>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</si>
  <si>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</si>
  <si>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</si>
  <si>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</si>
  <si>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</si>
  <si>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</si>
  <si>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</si>
  <si>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</si>
  <si>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</si>
  <si>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</si>
  <si>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</si>
  <si>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</si>
  <si>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</si>
  <si>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</si>
  <si>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</si>
  <si>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</si>
  <si>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</si>
  <si>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</si>
  <si>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</si>
  <si>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</si>
  <si>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</si>
  <si>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</si>
  <si>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</si>
  <si>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</si>
  <si>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</si>
  <si>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</si>
  <si>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</si>
  <si>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</si>
  <si>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</si>
  <si>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</si>
  <si>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</si>
  <si>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</si>
  <si>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</si>
  <si>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</si>
  <si>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</si>
  <si>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</si>
  <si>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</si>
  <si>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</si>
  <si>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</si>
  <si>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</si>
  <si>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</si>
  <si>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</si>
  <si>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</si>
  <si>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</si>
  <si>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</si>
  <si>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</si>
  <si>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</si>
  <si>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</si>
  <si>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</si>
  <si>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</si>
  <si>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</si>
  <si>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</si>
  <si>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</si>
  <si>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</si>
  <si>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</si>
  <si>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</si>
  <si>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</si>
  <si>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</si>
  <si>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</si>
  <si>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</si>
  <si>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</si>
  <si>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</si>
  <si>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</si>
  <si>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</si>
  <si>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</si>
  <si>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</si>
  <si>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</si>
  <si>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</si>
  <si>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</si>
  <si>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</si>
  <si>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</si>
  <si>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</si>
  <si>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</si>
  <si>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</si>
  <si>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</si>
  <si>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</si>
  <si>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</si>
  <si>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</si>
  <si>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</si>
  <si>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</si>
  <si>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</si>
  <si>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</si>
  <si>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</si>
  <si>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</si>
  <si>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</si>
  <si>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</si>
  <si>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</si>
  <si>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</si>
  <si>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</si>
  <si>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</si>
  <si>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</si>
  <si>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</si>
  <si>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</si>
  <si>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</si>
  <si>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</si>
  <si>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</si>
  <si>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</si>
  <si>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</si>
  <si>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</si>
  <si>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</si>
  <si>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</si>
  <si>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</si>
  <si>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</si>
  <si>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</si>
  <si>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</si>
  <si>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</si>
  <si>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</si>
  <si>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</si>
  <si>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</si>
  <si>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</si>
  <si>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</si>
  <si>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</si>
  <si>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</si>
  <si>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</si>
  <si>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</si>
  <si>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</si>
  <si>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</si>
  <si>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</si>
  <si>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</si>
  <si>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</si>
  <si>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</si>
  <si>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</si>
  <si>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</si>
  <si>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</si>
  <si>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</si>
  <si>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</si>
  <si>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</si>
  <si>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</si>
  <si>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</si>
  <si>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</si>
  <si>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</si>
  <si>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</si>
  <si>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</si>
  <si>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</si>
  <si>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</si>
  <si>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</si>
  <si>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</si>
  <si>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</si>
  <si>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</si>
  <si>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</si>
  <si>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</si>
  <si>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</si>
  <si>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</si>
  <si>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</si>
  <si>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</si>
  <si>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</si>
  <si>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</si>
  <si>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</si>
  <si>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</si>
  <si>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</si>
  <si>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</si>
  <si>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</si>
  <si>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</si>
  <si>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</si>
  <si>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</si>
  <si>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</si>
  <si>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</si>
  <si>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</si>
  <si>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</si>
  <si>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</si>
  <si>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</si>
  <si>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</si>
  <si>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</si>
  <si>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</si>
  <si>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</si>
  <si>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</si>
  <si>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</si>
  <si>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</si>
  <si>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</si>
  <si>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</si>
  <si>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</si>
  <si>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</si>
  <si>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</si>
  <si>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</si>
  <si>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</si>
  <si>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</si>
  <si>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</si>
  <si>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</si>
  <si>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</si>
  <si>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</si>
  <si>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</si>
  <si>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</si>
  <si>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</si>
  <si>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</si>
  <si>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</si>
  <si>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</si>
  <si>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</si>
  <si>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</si>
  <si>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</si>
  <si>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</si>
  <si>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</si>
  <si>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</si>
  <si>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</si>
  <si>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</si>
  <si>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</si>
  <si>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</si>
  <si>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</si>
  <si>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</si>
  <si>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</si>
  <si>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</si>
  <si>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</si>
  <si>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</si>
  <si>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</si>
  <si>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</si>
  <si>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</si>
  <si>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</si>
  <si>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</si>
  <si>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</si>
  <si>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</si>
  <si>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</si>
  <si>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</si>
  <si>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</si>
  <si>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</si>
  <si>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</si>
  <si>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</si>
  <si>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</si>
  <si>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</si>
  <si>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</si>
  <si>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</si>
  <si>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</si>
  <si>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</si>
  <si>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</si>
  <si>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</si>
  <si>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</si>
  <si>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</si>
  <si>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</si>
  <si>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</si>
  <si>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</si>
  <si>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</si>
  <si>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</si>
  <si>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</si>
  <si>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</si>
  <si>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</si>
  <si>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</si>
  <si>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</si>
  <si>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</si>
  <si>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</si>
  <si>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</si>
  <si>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</si>
  <si>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</si>
  <si>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</si>
  <si>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</si>
  <si>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</si>
  <si>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</si>
  <si>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</si>
  <si>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</si>
  <si>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</si>
  <si>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</si>
  <si>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</si>
  <si>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</si>
  <si>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</si>
  <si>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</si>
  <si>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</si>
  <si>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</si>
  <si>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</si>
  <si>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</si>
  <si>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</si>
  <si>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</si>
  <si>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</si>
  <si>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</si>
  <si>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</si>
  <si>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</si>
  <si>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</si>
  <si>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</si>
  <si>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</si>
  <si>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</si>
  <si>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</si>
  <si>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</si>
  <si>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</si>
  <si>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</si>
  <si>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</si>
  <si>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</si>
  <si>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</si>
  <si>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</si>
  <si>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</si>
  <si>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</si>
  <si>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</si>
  <si>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</si>
  <si>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</si>
  <si>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</si>
  <si>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</si>
  <si>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</si>
  <si>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</si>
  <si>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</si>
  <si>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</si>
  <si>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</si>
  <si>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</si>
  <si>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</si>
  <si>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</si>
  <si>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</si>
  <si>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</si>
  <si>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</si>
  <si>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</si>
  <si>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</si>
  <si>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</si>
  <si>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</si>
  <si>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</si>
  <si>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</si>
  <si>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</si>
  <si>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</si>
  <si>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</si>
  <si>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</si>
  <si>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</si>
  <si>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</si>
  <si>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</si>
  <si>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</si>
  <si>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</si>
  <si>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</si>
  <si>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</si>
  <si>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</si>
  <si>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</si>
  <si>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</si>
  <si>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</si>
  <si>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</si>
  <si>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</si>
  <si>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</si>
  <si>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</si>
  <si>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</si>
  <si>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</si>
  <si>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</si>
  <si>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</si>
  <si>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</si>
  <si>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</si>
  <si>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</si>
  <si>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</si>
  <si>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</si>
  <si>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</si>
  <si>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</si>
  <si>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</si>
  <si>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</si>
  <si>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</si>
  <si>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</si>
  <si>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</si>
  <si>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</si>
  <si>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</si>
  <si>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</si>
  <si>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</si>
  <si>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</si>
  <si>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</si>
  <si>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</si>
  <si>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</si>
  <si>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</si>
  <si>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</si>
  <si>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</si>
  <si>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</si>
  <si>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</si>
  <si>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</si>
  <si>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</si>
  <si>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</si>
  <si>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</si>
  <si>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</si>
  <si>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</si>
  <si>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</si>
  <si>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</si>
  <si>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</si>
  <si>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</si>
  <si>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</si>
  <si>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</si>
  <si>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</si>
  <si>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</si>
  <si>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</si>
  <si>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</si>
  <si>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</si>
  <si>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</si>
  <si>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</si>
  <si>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</si>
  <si>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</si>
  <si>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</si>
  <si>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</si>
  <si>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</si>
  <si>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</si>
  <si>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</si>
  <si>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</si>
  <si>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</si>
  <si>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</si>
  <si>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</si>
  <si>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</si>
  <si>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</si>
  <si>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</si>
  <si>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</si>
  <si>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</si>
  <si>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</si>
  <si>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</si>
  <si>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</si>
  <si>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</si>
  <si>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</si>
  <si>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</si>
  <si>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</si>
  <si>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</si>
  <si>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</si>
  <si>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</si>
  <si>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</si>
  <si>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</si>
  <si>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</si>
  <si>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</si>
  <si>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</si>
  <si>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</si>
  <si>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</si>
  <si>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</si>
  <si>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</si>
  <si>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</si>
  <si>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</si>
  <si>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</si>
  <si>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</si>
  <si>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</si>
  <si>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</si>
  <si>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</si>
  <si>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</si>
  <si>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</si>
  <si>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</si>
  <si>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</si>
  <si>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</si>
  <si>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</si>
  <si>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</si>
  <si>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</si>
  <si>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</si>
  <si>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</si>
  <si>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</si>
  <si>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</si>
  <si>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</si>
  <si>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</si>
  <si>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</si>
  <si>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</si>
  <si>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</si>
  <si>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</si>
  <si>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</si>
  <si>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</si>
  <si>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</si>
  <si>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</si>
  <si>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</si>
  <si>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</si>
  <si>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</si>
  <si>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</si>
  <si>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</si>
  <si>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</si>
  <si>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</si>
  <si>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</si>
  <si>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</si>
  <si>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</si>
  <si>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</si>
  <si>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</si>
  <si>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</si>
  <si>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</si>
  <si>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</si>
  <si>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</si>
  <si>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</si>
  <si>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</si>
  <si>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</si>
  <si>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</si>
  <si>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</si>
  <si>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</si>
  <si>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</si>
  <si>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</si>
  <si>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</si>
  <si>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</si>
  <si>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</si>
  <si>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</si>
  <si>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</si>
  <si>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</si>
  <si>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</si>
  <si>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</si>
  <si>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</si>
  <si>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</si>
  <si>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</si>
  <si>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</si>
  <si>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</si>
  <si>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</si>
  <si>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</si>
  <si>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</si>
  <si>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</si>
  <si>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</si>
  <si>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</si>
  <si>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</si>
  <si>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</si>
  <si>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</si>
  <si>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</si>
  <si>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</si>
  <si>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</si>
  <si>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</si>
  <si>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</si>
  <si>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</si>
  <si>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</si>
  <si>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</si>
  <si>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</si>
  <si>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</si>
  <si>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</si>
  <si>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</si>
  <si>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</si>
  <si>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</si>
  <si>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</si>
  <si>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</si>
  <si>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</si>
  <si>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</si>
  <si>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</si>
  <si>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</si>
  <si>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</si>
  <si>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</si>
  <si>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</si>
  <si>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</si>
  <si>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</si>
  <si>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</si>
  <si>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</si>
  <si>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</si>
  <si>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</si>
  <si>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</si>
  <si>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</si>
  <si>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</si>
  <si>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</si>
  <si>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</si>
  <si>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</si>
  <si>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</si>
  <si>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</si>
  <si>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</si>
  <si>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</si>
  <si>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</si>
  <si>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</si>
  <si>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</si>
  <si>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</si>
  <si>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</si>
  <si>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</si>
  <si>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</si>
  <si>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</si>
  <si>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</si>
  <si>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</si>
  <si>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</si>
  <si>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</si>
  <si>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</si>
  <si>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</si>
  <si>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</si>
  <si>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</si>
  <si>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</si>
  <si>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</si>
  <si>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</si>
  <si>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</si>
  <si>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</si>
  <si>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</si>
  <si>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</si>
  <si>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</si>
  <si>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</si>
  <si>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</si>
  <si>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</si>
  <si>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</si>
  <si>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</si>
  <si>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</si>
  <si>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</si>
  <si>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</si>
  <si>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</si>
  <si>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</si>
  <si>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</si>
  <si>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</si>
  <si>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</si>
  <si>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</si>
  <si>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</si>
  <si>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</si>
  <si>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</si>
  <si>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</si>
  <si>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</si>
  <si>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</si>
  <si>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</si>
  <si>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</si>
  <si>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</si>
  <si>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</si>
  <si>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</si>
  <si>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</si>
  <si>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</si>
  <si>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</si>
  <si>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</si>
  <si>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</si>
  <si>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</si>
  <si>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</si>
  <si>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</si>
  <si>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</si>
  <si>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</si>
  <si>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</si>
  <si>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</si>
  <si>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</si>
  <si>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</si>
  <si>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</si>
  <si>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</si>
  <si>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</si>
  <si>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</si>
  <si>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</si>
  <si>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</si>
  <si>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</si>
  <si>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</si>
  <si>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</si>
  <si>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</si>
  <si>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</si>
  <si>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</si>
  <si>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</si>
  <si>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</si>
  <si>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</si>
  <si>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</si>
  <si>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</si>
  <si>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</si>
  <si>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</si>
  <si>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</si>
  <si>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</si>
  <si>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</si>
  <si>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</si>
  <si>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</si>
  <si>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</si>
  <si>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</si>
  <si>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</si>
  <si>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</si>
  <si>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</si>
  <si>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</si>
  <si>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</si>
  <si>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</si>
  <si>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</si>
  <si>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</si>
  <si>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</si>
  <si>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</si>
  <si>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</si>
  <si>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</si>
  <si>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</si>
  <si>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</si>
  <si>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</si>
  <si>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</si>
  <si>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</si>
  <si>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</si>
  <si>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</si>
  <si>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</si>
  <si>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</si>
  <si>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</si>
  <si>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</si>
  <si>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</si>
  <si>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</si>
  <si>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</si>
  <si>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</si>
  <si>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</si>
  <si>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</si>
  <si>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</si>
  <si>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</si>
  <si>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</si>
  <si>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</si>
  <si>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</si>
  <si>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</si>
  <si>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</si>
  <si>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</si>
  <si>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</si>
  <si>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</si>
  <si>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</si>
  <si>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</si>
  <si>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</si>
  <si>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</si>
  <si>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</si>
  <si>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</si>
  <si>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</si>
  <si>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</si>
  <si>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</si>
  <si>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</si>
  <si>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</si>
  <si>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</si>
  <si>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</si>
  <si>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</si>
  <si>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</si>
  <si>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</si>
  <si>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</si>
  <si>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</si>
  <si>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</si>
  <si>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</si>
  <si>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</si>
  <si>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</si>
  <si>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</si>
  <si>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</si>
  <si>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</si>
  <si>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</si>
  <si>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</si>
  <si>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</si>
  <si>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</si>
  <si>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</si>
  <si>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</si>
  <si>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</si>
  <si>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</si>
  <si>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</si>
  <si>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</si>
  <si>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</si>
  <si>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</si>
  <si>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</si>
  <si>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</si>
  <si>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</si>
  <si>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</si>
  <si>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</si>
  <si>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</si>
  <si>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</si>
  <si>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</si>
  <si>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</si>
  <si>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</si>
  <si>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</si>
  <si>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</si>
  <si>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</si>
  <si>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</si>
  <si>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</si>
  <si>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</si>
  <si>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</si>
  <si>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</si>
  <si>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</si>
  <si>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</si>
  <si>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</si>
  <si>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</si>
  <si>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</si>
  <si>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</si>
  <si>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</si>
  <si>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</si>
  <si>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</si>
  <si>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</si>
  <si>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</si>
  <si>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</si>
  <si>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</si>
  <si>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</si>
  <si>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</si>
  <si>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</si>
  <si>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</si>
  <si>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</si>
  <si>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</si>
  <si>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</si>
  <si>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</si>
  <si>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</si>
  <si>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</si>
  <si>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</si>
  <si>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</si>
  <si>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</si>
  <si>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</si>
  <si>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</si>
  <si>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</si>
  <si>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</si>
  <si>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</si>
  <si>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</si>
  <si>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</si>
  <si>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</si>
  <si>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</si>
  <si>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</si>
  <si>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</si>
  <si>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</si>
  <si>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</si>
  <si>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</si>
  <si>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</si>
  <si>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</si>
  <si>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</si>
  <si>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</si>
  <si>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</si>
  <si>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</si>
  <si>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</si>
  <si>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</si>
  <si>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</si>
  <si>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</si>
  <si>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</si>
  <si>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</si>
  <si>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</si>
  <si>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</si>
  <si>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</si>
  <si>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</si>
  <si>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</si>
  <si>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</si>
  <si>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</si>
  <si>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</si>
  <si>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</si>
  <si>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</si>
  <si>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</si>
  <si>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</si>
  <si>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</si>
  <si>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</si>
  <si>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</si>
  <si>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</si>
  <si>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</si>
  <si>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</si>
  <si>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</si>
  <si>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</si>
  <si>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</si>
  <si>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</si>
  <si>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</si>
  <si>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</si>
  <si>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</si>
  <si>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</si>
  <si>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</si>
  <si>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</si>
  <si>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</si>
  <si>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</si>
  <si>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</si>
  <si>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</si>
  <si>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</si>
  <si>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</si>
  <si>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</si>
  <si>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</si>
  <si>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</si>
  <si>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</si>
  <si>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</si>
  <si>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</si>
  <si>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</si>
  <si>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</si>
  <si>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</si>
  <si>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</si>
  <si>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</si>
  <si>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</si>
  <si>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</si>
  <si>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</si>
  <si>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</si>
  <si>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</si>
  <si>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</si>
  <si>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</si>
  <si>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</si>
  <si>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</si>
  <si>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</si>
  <si>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</si>
  <si>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</si>
  <si>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</si>
  <si>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</si>
  <si>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</si>
  <si>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</si>
  <si>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</si>
  <si>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</si>
  <si>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</si>
  <si>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</si>
  <si>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</si>
  <si>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</si>
  <si>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</si>
  <si>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</si>
  <si>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</si>
  <si>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</si>
  <si>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</si>
  <si>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</si>
  <si>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</si>
  <si>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</si>
  <si>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</si>
  <si>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</si>
  <si>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</si>
  <si>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</si>
  <si>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</si>
  <si>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</si>
  <si>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</si>
  <si>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</si>
  <si>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</si>
  <si>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</si>
  <si>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</si>
  <si>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</si>
  <si>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</si>
  <si>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</si>
  <si>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</si>
  <si>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</si>
  <si>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</si>
  <si>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</si>
  <si>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</si>
  <si>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</si>
  <si>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</si>
  <si>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</si>
  <si>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</si>
  <si>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</si>
  <si>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</si>
  <si>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</si>
  <si>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</si>
  <si>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</si>
  <si>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</si>
  <si>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</si>
  <si>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</si>
  <si>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</si>
  <si>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</si>
  <si>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</si>
  <si>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</si>
  <si>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</si>
  <si>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</si>
  <si>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</si>
  <si>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</si>
  <si>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</si>
  <si>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</si>
  <si>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</si>
  <si>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</si>
  <si>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</si>
  <si>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</si>
  <si>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</si>
  <si>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</si>
  <si>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</si>
  <si>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</si>
  <si>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</si>
  <si>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</si>
  <si>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</si>
  <si>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</si>
  <si>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</si>
  <si>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</si>
  <si>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</si>
  <si>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</si>
  <si>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</si>
  <si>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</si>
  <si>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</si>
  <si>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</si>
  <si>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</si>
  <si>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</si>
  <si>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</si>
  <si>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</si>
  <si>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</si>
  <si>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</si>
  <si>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</si>
  <si>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</si>
  <si>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</si>
  <si>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</si>
  <si>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</si>
  <si>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</si>
  <si>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</si>
  <si>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</si>
  <si>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</si>
  <si>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</si>
  <si>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</si>
  <si>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</si>
  <si>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</si>
  <si>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</si>
  <si>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</si>
  <si>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</si>
  <si>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</si>
  <si>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</si>
  <si>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</si>
  <si>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</si>
  <si>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</si>
  <si>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</si>
  <si>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</si>
  <si>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</si>
  <si>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</si>
  <si>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</si>
  <si>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</si>
  <si>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</si>
  <si>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</si>
  <si>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</si>
  <si>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</si>
  <si>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</si>
  <si>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</si>
  <si>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</si>
  <si>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</si>
  <si>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</si>
  <si>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</si>
  <si>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</si>
  <si>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</si>
  <si>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</si>
  <si>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</si>
  <si>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</si>
  <si>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</si>
  <si>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</si>
  <si>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</si>
  <si>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</si>
  <si>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</si>
  <si>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</si>
  <si>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</si>
  <si>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</si>
  <si>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</si>
  <si>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</si>
  <si>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</si>
  <si>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</si>
  <si>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</si>
  <si>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</si>
  <si>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</si>
  <si>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</si>
  <si>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</si>
  <si>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</si>
  <si>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</si>
  <si>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</si>
  <si>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</si>
  <si>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</si>
  <si>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</si>
  <si>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</si>
  <si>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</si>
  <si>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</si>
  <si>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</si>
  <si>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</si>
  <si>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</si>
  <si>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</si>
  <si>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</si>
  <si>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</si>
  <si>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</si>
  <si>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</si>
  <si>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</si>
  <si>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</si>
  <si>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</si>
  <si>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</si>
  <si>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</si>
  <si>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</si>
  <si>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</si>
  <si>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</si>
  <si>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</si>
  <si>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</si>
  <si>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</si>
  <si>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</si>
  <si>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</si>
  <si>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</si>
  <si>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</si>
  <si>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</si>
  <si>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</si>
  <si>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</si>
  <si>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</si>
  <si>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</si>
  <si>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</si>
  <si>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</si>
  <si>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</si>
  <si>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</si>
  <si>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</si>
  <si>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</si>
  <si>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</si>
  <si>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</si>
  <si>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</si>
  <si>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</si>
  <si>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</si>
  <si>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</si>
  <si>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</si>
  <si>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</si>
  <si>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</si>
  <si>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</si>
  <si>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</si>
  <si>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</si>
  <si>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</si>
  <si>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</si>
  <si>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</si>
  <si>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</si>
  <si>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</si>
  <si>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</si>
  <si>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</si>
  <si>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</si>
  <si>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</si>
  <si>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</si>
  <si>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</si>
  <si>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</si>
  <si>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</si>
  <si>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</si>
  <si>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</si>
  <si>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</si>
  <si>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</si>
  <si>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</si>
  <si>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</si>
  <si>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</si>
  <si>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</si>
  <si>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</si>
  <si>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</si>
  <si>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</si>
  <si>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</si>
  <si>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</si>
  <si>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</si>
  <si>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</si>
  <si>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</si>
  <si>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</si>
  <si>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</si>
  <si>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</si>
  <si>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</si>
  <si>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</si>
  <si>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</si>
  <si>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</si>
  <si>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</si>
  <si>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</si>
  <si>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</si>
  <si>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</si>
  <si>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</si>
  <si>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</si>
  <si>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</si>
  <si>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</si>
  <si>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</si>
  <si>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</si>
  <si>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</si>
  <si>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</si>
  <si>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</si>
  <si>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</si>
  <si>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</si>
  <si>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</si>
  <si>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</si>
  <si>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</si>
  <si>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</si>
  <si>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</si>
  <si>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</si>
  <si>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</si>
  <si>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</si>
  <si>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</si>
  <si>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</si>
  <si>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</si>
  <si>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</si>
  <si>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</si>
  <si>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</si>
  <si>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</si>
  <si>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</si>
  <si>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</si>
  <si>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</si>
  <si>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</si>
  <si>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</si>
  <si>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</si>
  <si>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</si>
  <si>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</si>
  <si>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</si>
  <si>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</si>
  <si>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</si>
  <si>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</si>
  <si>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</si>
  <si>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</si>
  <si>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</si>
  <si>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</si>
  <si>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</si>
  <si>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</si>
  <si>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</si>
  <si>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</si>
  <si>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</si>
  <si>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</si>
  <si>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</si>
  <si>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</si>
  <si>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</si>
  <si>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</si>
  <si>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</si>
  <si>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</si>
  <si>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</si>
  <si>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</si>
  <si>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</si>
  <si>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</si>
  <si>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</si>
  <si>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</si>
  <si>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</si>
  <si>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</si>
  <si>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</si>
  <si>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</si>
  <si>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</si>
  <si>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</si>
  <si>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</si>
  <si>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</si>
  <si>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</si>
  <si>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</si>
  <si>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</si>
  <si>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</si>
  <si>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</si>
  <si>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</si>
  <si>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</si>
  <si>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</si>
  <si>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</si>
  <si>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</si>
  <si>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</si>
  <si>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</si>
  <si>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</si>
  <si>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</si>
  <si>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</si>
  <si>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</si>
  <si>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</si>
  <si>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</si>
  <si>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</si>
  <si>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</si>
  <si>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</si>
  <si>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</si>
  <si>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</si>
  <si>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</si>
  <si>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</si>
  <si>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</si>
  <si>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</si>
  <si>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</si>
  <si>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</si>
  <si>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</si>
  <si>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</si>
  <si>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</si>
  <si>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</si>
  <si>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</si>
  <si>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</si>
  <si>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</si>
  <si>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</si>
  <si>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</si>
  <si>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</si>
  <si>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</si>
  <si>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</si>
  <si>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</si>
  <si>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</si>
  <si>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</si>
  <si>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</si>
  <si>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</si>
  <si>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</si>
  <si>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</si>
  <si>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</si>
  <si>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</si>
  <si>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</si>
  <si>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</si>
  <si>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</si>
  <si>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</si>
  <si>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</si>
  <si>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</si>
  <si>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</si>
  <si>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</si>
  <si>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</si>
  <si>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</si>
  <si>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</si>
  <si>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</si>
  <si>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</si>
  <si>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</si>
  <si>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</si>
  <si>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</si>
  <si>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</si>
  <si>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</si>
  <si>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</si>
  <si>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</si>
  <si>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</si>
  <si>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</si>
  <si>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</si>
  <si>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</si>
  <si>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</si>
  <si>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</si>
  <si>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</si>
  <si>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</si>
  <si>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</si>
  <si>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</si>
  <si>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</si>
  <si>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</si>
  <si>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</si>
  <si>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</si>
  <si>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</si>
  <si>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</si>
  <si>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</si>
  <si>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</si>
  <si>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</si>
  <si>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</si>
  <si>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</si>
  <si>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</si>
  <si>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</si>
  <si>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</si>
  <si>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</si>
  <si>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</si>
  <si>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</si>
  <si>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</si>
  <si>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</si>
  <si>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</si>
  <si>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</si>
  <si>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</si>
  <si>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</si>
  <si>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</si>
  <si>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</si>
  <si>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</si>
  <si>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</si>
  <si>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</si>
  <si>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</si>
  <si>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</si>
  <si>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</si>
  <si>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</si>
  <si>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</si>
  <si>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</si>
  <si>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</si>
  <si>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</si>
  <si>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</si>
  <si>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</si>
  <si>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</si>
  <si>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</si>
  <si>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</si>
  <si>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</si>
  <si>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</si>
  <si>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</si>
  <si>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</si>
  <si>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</si>
  <si>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</si>
  <si>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</si>
  <si>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</si>
  <si>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</si>
  <si>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</si>
  <si>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</si>
  <si>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</si>
  <si>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</si>
  <si>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</si>
  <si>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</si>
  <si>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</si>
  <si>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</si>
  <si>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</si>
  <si>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</si>
  <si>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</si>
  <si>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</si>
  <si>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</si>
  <si>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</si>
  <si>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</si>
  <si>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</si>
  <si>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</si>
  <si>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</si>
  <si>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</si>
  <si>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</si>
  <si>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</si>
  <si>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</si>
  <si>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</si>
  <si>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</si>
  <si>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</si>
  <si>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</si>
  <si>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</si>
  <si>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</si>
  <si>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</si>
  <si>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</si>
  <si>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</si>
  <si>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</si>
  <si>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</si>
  <si>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</si>
  <si>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</si>
  <si>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</si>
  <si>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</si>
  <si>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</si>
  <si>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</si>
  <si>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</si>
  <si>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</si>
  <si>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</si>
  <si>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</si>
  <si>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</si>
  <si>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</si>
  <si>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</si>
  <si>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</si>
  <si>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</si>
  <si>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</si>
  <si>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</si>
  <si>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</si>
  <si>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</si>
  <si>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</si>
  <si>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</si>
  <si>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</si>
  <si>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</si>
  <si>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</si>
  <si>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</si>
  <si>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</si>
  <si>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</si>
  <si>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</si>
  <si>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</si>
  <si>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</si>
  <si>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</si>
  <si>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</si>
  <si>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</si>
  <si>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</si>
  <si>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</si>
  <si>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</si>
  <si>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</si>
  <si>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</si>
  <si>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</si>
  <si>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</si>
  <si>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</si>
  <si>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</si>
  <si>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</si>
  <si>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</si>
  <si>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</si>
  <si>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</si>
  <si>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</si>
  <si>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</si>
  <si>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</si>
  <si>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</si>
  <si>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</si>
  <si>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</si>
  <si>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</si>
  <si>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</si>
  <si>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</si>
  <si>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</si>
  <si>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</si>
  <si>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</si>
  <si>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</si>
  <si>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</si>
  <si>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</si>
  <si>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</si>
  <si>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</si>
  <si>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</si>
  <si>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</si>
  <si>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</si>
  <si>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</si>
  <si>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</si>
  <si>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</si>
  <si>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</si>
  <si>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</si>
  <si>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</si>
  <si>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</si>
  <si>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</si>
  <si>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</si>
  <si>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</si>
  <si>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</si>
  <si>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</si>
  <si>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</si>
  <si>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</si>
  <si>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</si>
  <si>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</si>
  <si>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</si>
  <si>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</si>
  <si>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</si>
  <si>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</si>
  <si>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</si>
  <si>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</si>
  <si>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</si>
  <si>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</si>
  <si>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</si>
  <si>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</si>
  <si>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</si>
  <si>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</si>
  <si>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</si>
  <si>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</si>
  <si>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</si>
  <si>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</si>
  <si>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</si>
  <si>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</si>
  <si>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</si>
  <si>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</si>
  <si>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</si>
  <si>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</si>
  <si>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</si>
  <si>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</si>
  <si>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</si>
  <si>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</si>
  <si>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</si>
  <si>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</si>
  <si>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</si>
  <si>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</si>
  <si>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</si>
  <si>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</si>
  <si>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</si>
  <si>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</si>
  <si>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</si>
  <si>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</si>
  <si>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</si>
  <si>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</si>
  <si>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</si>
  <si>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</si>
  <si>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</si>
  <si>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</si>
  <si>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</si>
  <si>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</si>
  <si>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</si>
  <si>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</si>
  <si>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</si>
  <si>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</si>
  <si>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</si>
  <si>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</si>
  <si>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</si>
  <si>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</si>
  <si>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</si>
  <si>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</si>
  <si>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</si>
  <si>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</si>
  <si>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</si>
  <si>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</si>
  <si>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</si>
  <si>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</si>
  <si>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</si>
  <si>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</si>
  <si>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</si>
  <si>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</si>
  <si>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</si>
  <si>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</si>
  <si>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</si>
  <si>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</si>
  <si>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</si>
  <si>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</si>
  <si>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</si>
  <si>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</si>
  <si>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</si>
  <si>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</si>
  <si>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</si>
  <si>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</si>
  <si>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</si>
  <si>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</si>
  <si>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</si>
  <si>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</si>
  <si>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</si>
  <si>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</si>
  <si>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</si>
  <si>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</si>
  <si>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</si>
  <si>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</si>
  <si>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</si>
  <si>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</si>
  <si>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</si>
  <si>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</si>
  <si>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</si>
  <si>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</si>
  <si>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</si>
  <si>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</si>
  <si>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</si>
  <si>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</si>
  <si>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</si>
  <si>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</si>
  <si>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</si>
  <si>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</si>
  <si>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</si>
  <si>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</si>
  <si>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</si>
  <si>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</si>
  <si>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</si>
  <si>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</si>
  <si>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</si>
  <si>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</si>
  <si>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</si>
  <si>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</si>
  <si>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</si>
  <si>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</si>
  <si>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</si>
  <si>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</si>
  <si>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</si>
  <si>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</si>
  <si>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</si>
  <si>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</si>
  <si>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</si>
  <si>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</si>
  <si>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</si>
  <si>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</si>
  <si>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</si>
  <si>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</si>
  <si>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</si>
  <si>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</si>
  <si>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</si>
  <si>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</si>
  <si>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</si>
  <si>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</si>
  <si>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</si>
  <si>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</si>
  <si>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</si>
  <si>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</si>
  <si>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</si>
  <si>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</si>
  <si>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</si>
  <si>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</si>
  <si>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</si>
  <si>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</si>
  <si>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</si>
  <si>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</si>
  <si>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</si>
  <si>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</si>
  <si>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</si>
  <si>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</si>
  <si>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</si>
  <si>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</si>
  <si>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</si>
  <si>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</si>
  <si>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</si>
  <si>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</si>
  <si>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</si>
  <si>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</si>
  <si>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</si>
  <si>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</si>
  <si>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</si>
  <si>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</si>
  <si>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</si>
  <si>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</si>
  <si>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</si>
  <si>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</si>
  <si>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</si>
  <si>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</si>
  <si>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</si>
  <si>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</si>
  <si>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</si>
  <si>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</si>
  <si>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</si>
  <si>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</si>
  <si>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</si>
  <si>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</si>
  <si>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</si>
  <si>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</si>
  <si>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</si>
  <si>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</si>
  <si>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</si>
  <si>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</si>
  <si>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</si>
  <si>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</si>
  <si>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</si>
  <si>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</si>
  <si>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</si>
  <si>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</si>
  <si>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</si>
  <si>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</si>
  <si>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</si>
  <si>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</si>
  <si>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</si>
  <si>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</si>
  <si>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</si>
  <si>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</si>
  <si>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</si>
  <si>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</si>
  <si>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</si>
  <si>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</si>
  <si>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</si>
  <si>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</si>
  <si>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</si>
  <si>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</si>
  <si>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</si>
  <si>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</si>
  <si>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</si>
  <si>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</si>
  <si>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</si>
  <si>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</si>
  <si>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</si>
  <si>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</si>
  <si>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</si>
  <si>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</si>
  <si>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</si>
  <si>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</si>
  <si>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</si>
  <si>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</si>
  <si>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</si>
  <si>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</si>
  <si>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</si>
  <si>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</si>
  <si>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</si>
  <si>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</si>
  <si>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</si>
  <si>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</si>
  <si>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</si>
  <si>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</si>
  <si>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</si>
  <si>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</si>
  <si>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</si>
  <si>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</si>
  <si>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</si>
  <si>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</si>
  <si>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</si>
  <si>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</si>
  <si>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</si>
  <si>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</si>
  <si>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</si>
  <si>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</si>
  <si>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</si>
  <si>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</si>
  <si>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</si>
  <si>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</si>
  <si>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</si>
  <si>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</si>
  <si>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</si>
  <si>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</si>
  <si>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</si>
  <si>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</si>
  <si>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</si>
  <si>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</si>
  <si>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</si>
  <si>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</si>
  <si>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</si>
  <si>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</si>
  <si>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</si>
  <si>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</si>
  <si>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</si>
  <si>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</si>
  <si>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</si>
  <si>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</si>
  <si>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</si>
  <si>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</si>
  <si>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</si>
  <si>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</si>
  <si>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</si>
  <si>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</si>
  <si>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</si>
  <si>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</si>
  <si>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</si>
  <si>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</si>
  <si>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</si>
  <si>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</si>
  <si>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</si>
  <si>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</si>
  <si>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</si>
  <si>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</si>
  <si>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</si>
  <si>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</si>
  <si>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</si>
  <si>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</si>
  <si>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</si>
  <si>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</si>
  <si>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</si>
  <si>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</si>
  <si>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</si>
  <si>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</si>
  <si>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</si>
  <si>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</si>
  <si>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</si>
  <si>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</si>
  <si>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</si>
  <si>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</si>
  <si>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</si>
  <si>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</si>
  <si>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</si>
  <si>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</si>
  <si>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</si>
  <si>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</si>
  <si>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</si>
  <si>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</si>
  <si>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</si>
  <si>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</si>
  <si>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</si>
  <si>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</si>
  <si>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</si>
  <si>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</si>
  <si>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</si>
  <si>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</si>
  <si>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</si>
  <si>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</si>
  <si>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</si>
  <si>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</si>
  <si>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</si>
  <si>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</si>
  <si>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</si>
  <si>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</si>
  <si>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</si>
  <si>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</si>
  <si>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</si>
  <si>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</si>
  <si>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</si>
  <si>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</si>
  <si>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</si>
  <si>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</si>
  <si>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</si>
  <si>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</si>
  <si>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</si>
  <si>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</si>
  <si>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</si>
  <si>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</si>
  <si>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</si>
  <si>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</si>
  <si>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</si>
  <si>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</si>
  <si>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</si>
  <si>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</si>
  <si>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</si>
  <si>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</si>
  <si>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</si>
  <si>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</si>
  <si>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</si>
  <si>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</si>
  <si>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</si>
  <si>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</si>
  <si>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</si>
  <si>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</si>
  <si>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</si>
  <si>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</si>
  <si>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</si>
  <si>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</si>
  <si>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</si>
  <si>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</si>
  <si>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</si>
  <si>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</si>
  <si>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</si>
  <si>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</si>
  <si>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</si>
  <si>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</si>
  <si>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</si>
  <si>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</si>
  <si>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</si>
  <si>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</si>
  <si>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</si>
  <si>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</si>
  <si>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</si>
  <si>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</si>
  <si>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</si>
  <si>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</si>
  <si>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</si>
  <si>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</si>
  <si>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</si>
  <si>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</si>
  <si>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</si>
  <si>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</si>
  <si>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</si>
  <si>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</si>
  <si>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</si>
  <si>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</si>
  <si>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</si>
  <si>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</si>
  <si>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</si>
  <si>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</si>
  <si>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</si>
  <si>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</si>
  <si>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</si>
  <si>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</si>
  <si>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</si>
  <si>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</si>
  <si>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</si>
  <si>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</si>
  <si>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</si>
  <si>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</si>
  <si>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</si>
  <si>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</si>
  <si>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</si>
  <si>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</si>
  <si>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</si>
  <si>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</si>
  <si>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</si>
  <si>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</si>
  <si>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</si>
  <si>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</si>
  <si>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</si>
  <si>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</si>
  <si>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</si>
  <si>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</si>
  <si>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</si>
  <si>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</si>
  <si>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</si>
  <si>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</si>
  <si>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</si>
  <si>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</si>
  <si>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</si>
  <si>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</si>
  <si>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</si>
  <si>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</si>
  <si>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</si>
  <si>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</si>
  <si>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</si>
  <si>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</si>
  <si>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</si>
  <si>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</si>
  <si>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</si>
  <si>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</si>
  <si>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</si>
  <si>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</si>
  <si>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</si>
  <si>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</si>
  <si>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</si>
  <si>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</si>
  <si>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</si>
  <si>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</si>
  <si>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</si>
  <si>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</si>
  <si>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</si>
  <si>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</si>
  <si>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</si>
  <si>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</si>
  <si>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</si>
  <si>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</si>
  <si>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</si>
  <si>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</si>
  <si>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</si>
  <si>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</si>
  <si>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</si>
  <si>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</si>
  <si>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</si>
  <si>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</si>
  <si>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</si>
  <si>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</si>
  <si>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</si>
  <si>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</si>
  <si>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</si>
  <si>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</si>
  <si>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</si>
  <si>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</si>
  <si>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</si>
  <si>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</si>
  <si>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</si>
  <si>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</si>
  <si>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</si>
  <si>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</si>
  <si>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</si>
  <si>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</si>
  <si>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</si>
  <si>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</si>
  <si>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</si>
  <si>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</si>
  <si>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</si>
  <si>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</si>
  <si>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</si>
  <si>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</si>
  <si>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</si>
  <si>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</si>
  <si>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</si>
  <si>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</si>
  <si>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</si>
  <si>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</si>
  <si>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</si>
  <si>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</si>
  <si>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</si>
  <si>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</si>
  <si>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</si>
  <si>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</si>
  <si>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</si>
  <si>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</si>
  <si>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</si>
  <si>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</si>
  <si>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</si>
  <si>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</si>
  <si>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</si>
  <si>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</si>
  <si>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</si>
  <si>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</si>
  <si>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</si>
  <si>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</si>
  <si>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</si>
  <si>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</si>
  <si>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</si>
  <si>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</si>
  <si>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</si>
  <si>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</si>
  <si>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</si>
  <si>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</si>
  <si>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</si>
  <si>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</si>
  <si>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</si>
  <si>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</si>
  <si>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</si>
  <si>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</si>
  <si>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</si>
  <si>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</si>
  <si>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</si>
  <si>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</si>
  <si>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</si>
  <si>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</si>
  <si>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</si>
  <si>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</si>
  <si>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</si>
  <si>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</si>
  <si>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</si>
  <si>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</si>
  <si>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</si>
  <si>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</si>
  <si>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</si>
  <si>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</si>
  <si>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</si>
  <si>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</si>
  <si>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</si>
  <si>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</si>
  <si>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</si>
  <si>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</si>
  <si>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</si>
  <si>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</si>
  <si>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</si>
  <si>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</si>
  <si>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</si>
  <si>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</si>
  <si>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</si>
  <si>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</si>
  <si>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</si>
  <si>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</si>
  <si>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</si>
  <si>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</si>
  <si>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</si>
  <si>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</si>
  <si>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</si>
  <si>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</si>
  <si>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</si>
  <si>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</si>
  <si>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</si>
  <si>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</si>
  <si>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</si>
  <si>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</si>
  <si>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</si>
  <si>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</si>
  <si>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</si>
  <si>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</si>
  <si>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</si>
  <si>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</si>
  <si>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</si>
  <si>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</si>
  <si>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</si>
  <si>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</si>
  <si>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</si>
  <si>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</si>
  <si>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</si>
  <si>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</si>
  <si>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</si>
  <si>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</si>
  <si>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</si>
  <si>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</si>
  <si>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</si>
  <si>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</si>
  <si>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</si>
  <si>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</si>
  <si>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</si>
  <si>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</si>
  <si>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</si>
  <si>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</si>
  <si>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</si>
  <si>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</si>
  <si>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</si>
  <si>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</si>
  <si>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</si>
  <si>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</si>
  <si>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</si>
  <si>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</si>
  <si>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</si>
  <si>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</si>
  <si>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</si>
  <si>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</si>
  <si>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</si>
  <si>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</si>
  <si>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</si>
  <si>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</si>
  <si>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</si>
  <si>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</si>
  <si>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</si>
  <si>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</si>
  <si>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</si>
  <si>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</si>
  <si>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</si>
  <si>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</si>
  <si>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</si>
  <si>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</si>
  <si>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</si>
  <si>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</si>
  <si>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</si>
  <si>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</si>
  <si>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</si>
  <si>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</si>
  <si>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</si>
  <si>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</si>
  <si>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</si>
  <si>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</si>
  <si>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</si>
  <si>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</si>
  <si>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</si>
  <si>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</si>
  <si>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</si>
  <si>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</si>
  <si>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</si>
  <si>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</si>
  <si>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</si>
  <si>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</si>
  <si>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</si>
  <si>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</si>
  <si>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</si>
  <si>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</si>
  <si>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</si>
  <si>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</si>
  <si>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</si>
  <si>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</si>
  <si>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</si>
  <si>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</si>
  <si>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</si>
  <si>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</si>
  <si>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</si>
  <si>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</si>
  <si>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</si>
  <si>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</si>
  <si>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</si>
  <si>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</si>
  <si>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</si>
  <si>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</si>
  <si>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</si>
  <si>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</si>
  <si>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</si>
  <si>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</si>
  <si>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</si>
  <si>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</si>
  <si>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</si>
  <si>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</si>
  <si>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</si>
  <si>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</si>
  <si>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</si>
  <si>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</si>
  <si>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</si>
  <si>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</si>
  <si>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</si>
  <si>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</si>
  <si>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</si>
  <si>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</si>
  <si>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</si>
  <si>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</si>
  <si>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</si>
  <si>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</si>
  <si>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</si>
  <si>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</si>
  <si>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</si>
  <si>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</si>
  <si>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</si>
  <si>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</si>
  <si>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</si>
  <si>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</si>
  <si>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</si>
  <si>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</si>
  <si>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</si>
  <si>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</si>
  <si>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</si>
  <si>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</si>
  <si>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</si>
  <si>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</si>
  <si>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</si>
  <si>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</si>
  <si>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</si>
  <si>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</si>
  <si>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</si>
  <si>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</si>
  <si>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</si>
  <si>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</si>
  <si>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</si>
  <si>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</si>
  <si>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</si>
  <si>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</si>
  <si>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</si>
  <si>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</si>
  <si>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</si>
  <si>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</si>
  <si>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</si>
  <si>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</si>
  <si>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</si>
  <si>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</si>
  <si>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</si>
  <si>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</si>
  <si>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</si>
  <si>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</si>
  <si>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</si>
  <si>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</si>
  <si>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</si>
  <si>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</si>
  <si>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</si>
  <si>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</si>
  <si>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</si>
  <si>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</si>
  <si>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</si>
  <si>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</si>
  <si>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</si>
  <si>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</si>
  <si>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</si>
  <si>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</si>
  <si>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</si>
  <si>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</si>
  <si>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</si>
  <si>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</si>
  <si>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</si>
  <si>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</si>
  <si>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</si>
  <si>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</si>
  <si>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</si>
  <si>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</si>
  <si>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</si>
  <si>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</si>
  <si>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</si>
  <si>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</si>
  <si>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</si>
  <si>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</si>
  <si>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</si>
  <si>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</si>
  <si>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</si>
  <si>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</si>
  <si>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</si>
  <si>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</si>
  <si>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</si>
  <si>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</si>
  <si>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</si>
  <si>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</si>
  <si>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</si>
  <si>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</si>
  <si>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</si>
  <si>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</si>
  <si>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</si>
  <si>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</si>
  <si>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</si>
  <si>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</si>
  <si>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</si>
  <si>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</si>
  <si>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</si>
  <si>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</si>
  <si>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</si>
  <si>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</si>
  <si>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</si>
  <si>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</si>
  <si>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</si>
  <si>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</si>
  <si>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</si>
  <si>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</si>
  <si>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</si>
  <si>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</si>
  <si>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</si>
  <si>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</si>
  <si>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</si>
  <si>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</si>
  <si>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</si>
  <si>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</si>
  <si>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</si>
  <si>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</si>
  <si>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</si>
  <si>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</si>
  <si>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</si>
  <si>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</si>
  <si>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</si>
  <si>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</si>
  <si>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</si>
  <si>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</si>
  <si>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</si>
  <si>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</si>
  <si>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</si>
  <si>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</si>
  <si>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</si>
  <si>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</si>
  <si>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</si>
  <si>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</si>
  <si>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</si>
  <si>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</si>
  <si>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</si>
  <si>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</si>
  <si>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</si>
  <si>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</si>
  <si>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</si>
  <si>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</si>
  <si>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</si>
  <si>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</si>
  <si>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</si>
  <si>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</si>
  <si>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</si>
  <si>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</si>
  <si>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</si>
  <si>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</si>
  <si>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</si>
  <si>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</si>
  <si>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</si>
  <si>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</si>
  <si>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</si>
  <si>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</si>
  <si>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</si>
  <si>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</si>
  <si>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</si>
  <si>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</si>
  <si>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</si>
  <si>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</si>
  <si>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</si>
  <si>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</si>
  <si>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</si>
  <si>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</si>
  <si>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</si>
  <si>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</si>
  <si>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</si>
  <si>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</si>
  <si>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</si>
  <si>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</si>
  <si>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</si>
  <si>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</si>
  <si>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</si>
  <si>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</si>
  <si>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</si>
  <si>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</si>
  <si>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</si>
  <si>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</si>
  <si>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</si>
  <si>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</si>
  <si>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</si>
  <si>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</si>
  <si>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</si>
  <si>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</si>
  <si>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</si>
  <si>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</si>
  <si>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</si>
  <si>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</si>
  <si>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</si>
  <si>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</si>
  <si>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</si>
  <si>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</si>
  <si>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</si>
  <si>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</si>
  <si>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</si>
  <si>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</si>
  <si>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</si>
  <si>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</si>
  <si>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</si>
  <si>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</si>
  <si>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</si>
  <si>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</si>
  <si>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</si>
  <si>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</si>
  <si>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</si>
  <si>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</si>
  <si>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</si>
  <si>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</si>
  <si>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</si>
  <si>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</si>
  <si>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</si>
  <si>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</si>
  <si>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</si>
  <si>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</si>
  <si>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</si>
  <si>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</si>
  <si>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</si>
  <si>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</si>
  <si>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</si>
  <si>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</si>
  <si>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</si>
  <si>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</si>
  <si>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</si>
  <si>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</si>
  <si>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</si>
  <si>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</si>
  <si>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</si>
  <si>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</si>
  <si>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</si>
  <si>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</si>
  <si>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</si>
  <si>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</si>
  <si>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</si>
  <si>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</si>
  <si>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</si>
  <si>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</si>
  <si>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</si>
  <si>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</si>
  <si>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</si>
  <si>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</si>
  <si>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</si>
  <si>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</si>
  <si>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</si>
  <si>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</si>
  <si>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</si>
  <si>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</si>
  <si>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</si>
  <si>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</si>
  <si>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</si>
  <si>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</si>
  <si>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</si>
  <si>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</si>
  <si>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</si>
  <si>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</si>
  <si>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</si>
  <si>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</si>
  <si>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</si>
  <si>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</si>
  <si>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</si>
  <si>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</si>
  <si>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</si>
  <si>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</si>
  <si>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</si>
  <si>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</si>
  <si>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</si>
  <si>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</si>
  <si>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</si>
  <si>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</si>
  <si>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</si>
  <si>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</si>
  <si>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</si>
  <si>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</si>
  <si>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</si>
  <si>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</si>
  <si>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</si>
  <si>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</si>
  <si>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</si>
  <si>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</si>
  <si>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</si>
  <si>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</si>
  <si>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</si>
  <si>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</si>
  <si>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</si>
  <si>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</si>
  <si>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</si>
  <si>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</si>
  <si>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</si>
  <si>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</si>
  <si>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</si>
  <si>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</si>
  <si>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</si>
  <si>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</si>
  <si>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</si>
  <si>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</si>
  <si>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</si>
  <si>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</si>
  <si>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</si>
  <si>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</si>
  <si>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</si>
  <si>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</si>
  <si>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</si>
  <si>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</si>
  <si>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</si>
  <si>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</si>
  <si>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</si>
  <si>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</si>
  <si>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</si>
  <si>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</si>
  <si>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</si>
  <si>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</si>
  <si>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</si>
  <si>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</si>
  <si>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</si>
  <si>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</si>
  <si>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</si>
  <si>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</si>
  <si>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</si>
  <si>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</si>
  <si>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</si>
  <si>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</si>
  <si>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</si>
  <si>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</si>
  <si>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</si>
  <si>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</si>
  <si>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</si>
  <si>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</si>
  <si>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</si>
  <si>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</si>
  <si>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</si>
  <si>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</si>
  <si>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</si>
  <si>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</si>
  <si>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</si>
  <si>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</si>
  <si>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</si>
  <si>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</si>
  <si>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</si>
  <si>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</si>
  <si>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</si>
  <si>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</si>
  <si>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</si>
  <si>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</si>
  <si>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</si>
  <si>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</si>
  <si>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</si>
  <si>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</si>
  <si>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</si>
  <si>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</si>
  <si>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</si>
  <si>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</si>
  <si>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</si>
  <si>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</si>
  <si>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</si>
  <si>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</si>
  <si>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</si>
  <si>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</si>
  <si>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</si>
  <si>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</si>
  <si>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</si>
  <si>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</si>
  <si>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</si>
  <si>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</si>
  <si>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</si>
  <si>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</si>
  <si>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</si>
  <si>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</si>
  <si>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</si>
  <si>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</si>
  <si>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</si>
  <si>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</si>
  <si>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</si>
  <si>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</si>
  <si>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</si>
  <si>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</si>
  <si>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</si>
  <si>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</si>
  <si>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</si>
  <si>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</si>
  <si>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</si>
  <si>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</si>
  <si>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</si>
  <si>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</si>
  <si>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</si>
  <si>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</si>
  <si>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</si>
  <si>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</si>
  <si>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</si>
  <si>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</si>
  <si>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</si>
  <si>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</si>
  <si>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</si>
  <si>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</si>
  <si>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</si>
  <si>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</si>
  <si>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</si>
  <si>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</si>
  <si>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</si>
  <si>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</si>
  <si>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</si>
  <si>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</si>
  <si>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</si>
  <si>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</si>
  <si>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</si>
  <si>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</si>
  <si>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</si>
  <si>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</si>
  <si>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</si>
  <si>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</si>
  <si>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</si>
  <si>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</si>
  <si>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</si>
  <si>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</si>
  <si>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</si>
  <si>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</si>
  <si>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</si>
  <si>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</si>
  <si>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</si>
  <si>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</si>
  <si>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</si>
  <si>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</si>
  <si>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</si>
  <si>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</si>
  <si>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</si>
  <si>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</si>
  <si>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</si>
  <si>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</si>
  <si>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</si>
  <si>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</si>
  <si>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</si>
  <si>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</si>
  <si>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</si>
  <si>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</si>
  <si>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</si>
  <si>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</si>
  <si>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</si>
  <si>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</si>
  <si>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</si>
  <si>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</si>
  <si>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</si>
  <si>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</si>
  <si>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</si>
  <si>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</si>
  <si>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</si>
  <si>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</si>
  <si>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</si>
  <si>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</si>
  <si>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</si>
  <si>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</si>
  <si>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</si>
  <si>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</si>
  <si>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</si>
  <si>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</si>
  <si>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</si>
  <si>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</si>
  <si>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</si>
  <si>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</si>
  <si>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</si>
  <si>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</si>
  <si>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</si>
  <si>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</si>
  <si>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</si>
  <si>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</si>
  <si>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</si>
  <si>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</si>
  <si>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</si>
  <si>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</si>
  <si>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</si>
  <si>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</si>
  <si>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</si>
  <si>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</si>
  <si>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</si>
  <si>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</si>
  <si>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</si>
  <si>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</si>
  <si>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</si>
  <si>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</si>
  <si>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</si>
  <si>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</si>
  <si>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</si>
  <si>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</si>
  <si>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</si>
  <si>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</si>
  <si>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</si>
  <si>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</si>
  <si>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</si>
  <si>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</si>
  <si>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</si>
  <si>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</si>
  <si>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</si>
  <si>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</si>
  <si>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</si>
  <si>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</si>
  <si>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</si>
  <si>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</si>
  <si>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</si>
  <si>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</si>
  <si>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</si>
  <si>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</si>
  <si>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</si>
  <si>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</si>
  <si>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</si>
  <si>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</si>
  <si>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</si>
  <si>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</si>
  <si>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</si>
  <si>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</si>
  <si>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</si>
  <si>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</si>
  <si>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</si>
  <si>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</si>
  <si>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</si>
  <si>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</si>
  <si>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</si>
  <si>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</si>
  <si>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</si>
  <si>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</si>
  <si>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</si>
  <si>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</si>
  <si>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</si>
  <si>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</si>
  <si>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</si>
  <si>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</si>
  <si>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</si>
  <si>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</si>
  <si>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</si>
  <si>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</si>
  <si>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</si>
  <si>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</si>
  <si>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</si>
  <si>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</si>
  <si>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</si>
  <si>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</si>
  <si>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</si>
  <si>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</si>
  <si>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</si>
  <si>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</si>
  <si>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</si>
  <si>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</si>
  <si>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</si>
  <si>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</si>
  <si>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</si>
  <si>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</si>
  <si>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</si>
  <si>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</si>
  <si>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</si>
  <si>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</si>
  <si>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</si>
  <si>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</si>
  <si>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</si>
  <si>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</si>
  <si>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</si>
  <si>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</si>
  <si>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</si>
  <si>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</si>
  <si>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</si>
  <si>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</si>
  <si>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</si>
  <si>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</si>
  <si>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</si>
  <si>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</si>
  <si>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</si>
  <si>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</si>
  <si>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</si>
  <si>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</si>
  <si>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</si>
  <si>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</si>
  <si>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</si>
  <si>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</si>
  <si>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</si>
  <si>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</si>
  <si>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</si>
  <si>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</si>
  <si>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</si>
  <si>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</si>
  <si>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</si>
  <si>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</si>
  <si>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</si>
  <si>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</si>
  <si>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</si>
  <si>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</si>
  <si>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</si>
  <si>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</si>
  <si>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</si>
  <si>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</si>
  <si>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</si>
  <si>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</si>
  <si>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</si>
  <si>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</si>
  <si>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</si>
  <si>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</si>
  <si>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</si>
  <si>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</si>
  <si>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</si>
  <si>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</si>
  <si>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</si>
  <si>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</si>
  <si>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</si>
  <si>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</si>
  <si>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</si>
  <si>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</si>
  <si>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</si>
  <si>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</si>
  <si>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</si>
  <si>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</si>
  <si>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</si>
  <si>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</si>
  <si>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</si>
  <si>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</si>
  <si>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</si>
  <si>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</si>
  <si>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</si>
  <si>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</si>
  <si>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</si>
  <si>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</si>
  <si>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</si>
  <si>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</si>
  <si>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</si>
  <si>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</si>
  <si>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</si>
  <si>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</si>
  <si>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</si>
  <si>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</si>
  <si>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</si>
  <si>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</si>
  <si>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</si>
  <si>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</si>
  <si>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</si>
  <si>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</si>
  <si>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</si>
  <si>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</si>
  <si>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</si>
  <si>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</si>
  <si>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</si>
  <si>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</si>
  <si>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</si>
  <si>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</si>
  <si>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</si>
  <si>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</si>
  <si>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</si>
  <si>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</si>
  <si>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</si>
  <si>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</si>
  <si>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</si>
  <si>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</si>
  <si>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</si>
  <si>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</si>
  <si>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</si>
  <si>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</si>
  <si>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</si>
  <si>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</si>
  <si>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</si>
  <si>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</si>
  <si>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</si>
  <si>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</si>
  <si>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</si>
  <si>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</si>
  <si>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</si>
  <si>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</si>
  <si>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</si>
  <si>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</si>
  <si>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</si>
  <si>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</si>
  <si>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</si>
  <si>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</si>
  <si>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</si>
  <si>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</si>
  <si>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</si>
  <si>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</si>
  <si>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</si>
  <si>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</si>
  <si>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</si>
  <si>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</si>
  <si>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</si>
  <si>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</si>
  <si>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</si>
  <si>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</si>
  <si>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</si>
  <si>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</si>
  <si>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</si>
  <si>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</si>
  <si>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</si>
  <si>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</si>
  <si>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</si>
  <si>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</si>
  <si>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</si>
  <si>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</si>
  <si>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</si>
  <si>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</si>
  <si>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</si>
  <si>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</si>
  <si>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</si>
  <si>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</si>
  <si>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</si>
  <si>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</si>
  <si>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</si>
  <si>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</si>
  <si>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</si>
  <si>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</si>
  <si>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</si>
  <si>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</si>
  <si>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</si>
  <si>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</si>
  <si>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</si>
  <si>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</si>
  <si>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</si>
  <si>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</si>
  <si>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</si>
  <si>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</si>
  <si>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</si>
  <si>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</si>
  <si>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</si>
  <si>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</si>
  <si>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</si>
  <si>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</si>
  <si>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</si>
  <si>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</si>
  <si>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</si>
  <si>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</si>
  <si>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</si>
  <si>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</si>
  <si>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</si>
  <si>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</si>
  <si>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</si>
  <si>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</si>
  <si>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</si>
  <si>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</si>
  <si>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</si>
  <si>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</si>
  <si>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</si>
  <si>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</si>
  <si>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</si>
  <si>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</si>
  <si>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</si>
  <si>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</si>
  <si>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</si>
  <si>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</si>
  <si>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</si>
  <si>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</si>
  <si>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</si>
  <si>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</si>
  <si>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</si>
  <si>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</si>
  <si>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</si>
  <si>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</si>
  <si>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</si>
  <si>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</si>
  <si>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</si>
  <si>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</si>
  <si>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</si>
  <si>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</si>
  <si>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</si>
  <si>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</si>
  <si>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</si>
  <si>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</si>
  <si>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</si>
  <si>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</si>
  <si>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</si>
  <si>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</si>
  <si>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</si>
  <si>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</si>
  <si>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</si>
  <si>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</si>
  <si>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</si>
  <si>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</si>
  <si>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</si>
  <si>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</si>
  <si>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</si>
  <si>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</si>
  <si>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</si>
  <si>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</si>
  <si>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</si>
  <si>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</si>
  <si>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</si>
  <si>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</si>
  <si>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</si>
  <si>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</si>
  <si>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</si>
  <si>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</si>
  <si>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</si>
  <si>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</si>
  <si>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</si>
  <si>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</si>
  <si>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</si>
  <si>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</si>
  <si>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</si>
  <si>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</si>
  <si>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</si>
  <si>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</si>
  <si>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</si>
  <si>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</si>
  <si>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</si>
  <si>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</si>
  <si>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</si>
  <si>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</si>
  <si>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</si>
  <si>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</si>
  <si>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</si>
  <si>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</si>
  <si>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</si>
  <si>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</si>
  <si>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</si>
  <si>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</si>
  <si>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</si>
  <si>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</si>
  <si>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</si>
  <si>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</si>
  <si>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</si>
  <si>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</si>
  <si>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</si>
  <si>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</si>
  <si>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</si>
  <si>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</si>
  <si>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</si>
  <si>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</si>
  <si>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</si>
  <si>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</si>
  <si>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</si>
  <si>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</si>
  <si>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</si>
  <si>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</si>
  <si>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</si>
  <si>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</si>
  <si>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</si>
  <si>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</si>
  <si>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</si>
  <si>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</si>
  <si>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</si>
  <si>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</si>
  <si>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</si>
  <si>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</si>
  <si>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</si>
  <si>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</si>
  <si>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</si>
  <si>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</si>
  <si>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</si>
  <si>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</si>
  <si>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</si>
  <si>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</si>
  <si>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</si>
  <si>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</si>
  <si>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</si>
  <si>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</si>
  <si>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</si>
  <si>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</si>
  <si>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</si>
  <si>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</si>
  <si>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</si>
  <si>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</si>
  <si>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</si>
  <si>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</si>
  <si>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</si>
  <si>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</si>
  <si>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</si>
  <si>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</si>
  <si>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</si>
  <si>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</si>
  <si>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</si>
  <si>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</si>
  <si>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</si>
  <si>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</si>
  <si>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</si>
  <si>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</si>
  <si>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</si>
  <si>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</si>
  <si>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</si>
  <si>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</si>
  <si>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</si>
  <si>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</si>
  <si>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</si>
  <si>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</si>
  <si>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</si>
  <si>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</si>
  <si>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</si>
  <si>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</si>
  <si>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</si>
  <si>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</si>
  <si>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</si>
  <si>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</si>
  <si>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</si>
  <si>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</si>
  <si>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</si>
  <si>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</si>
  <si>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</si>
  <si>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</si>
  <si>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</si>
  <si>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</si>
  <si>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</si>
  <si>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</si>
  <si>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</si>
  <si>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</si>
  <si>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</si>
  <si>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</si>
  <si>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</si>
  <si>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</si>
  <si>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</si>
  <si>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</si>
  <si>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</si>
  <si>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</si>
  <si>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</si>
  <si>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</si>
  <si>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</si>
  <si>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</si>
  <si>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</si>
  <si>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</si>
  <si>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</si>
  <si>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</si>
  <si>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</si>
  <si>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</si>
  <si>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</si>
  <si>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</si>
  <si>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</si>
  <si>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</si>
  <si>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</si>
  <si>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</si>
  <si>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</si>
  <si>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</si>
  <si>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</si>
  <si>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</si>
  <si>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</si>
  <si>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</si>
  <si>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</si>
  <si>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</si>
  <si>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</si>
  <si>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</si>
  <si>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</si>
  <si>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</si>
  <si>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</si>
  <si>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</si>
  <si>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</si>
  <si>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</si>
  <si>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</si>
  <si>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</si>
  <si>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</si>
  <si>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</si>
  <si>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</si>
  <si>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</si>
  <si>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</si>
  <si>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</si>
  <si>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</si>
  <si>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</si>
  <si>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</si>
  <si>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</si>
  <si>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</si>
  <si>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</si>
  <si>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</si>
  <si>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</si>
  <si>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</si>
  <si>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</si>
  <si>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</si>
  <si>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</si>
  <si>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</si>
  <si>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</si>
  <si>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</si>
  <si>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</si>
  <si>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</si>
  <si>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</si>
  <si>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</si>
  <si>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</si>
  <si>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</si>
  <si>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</si>
  <si>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</si>
  <si>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</si>
  <si>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</si>
  <si>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</si>
  <si>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</si>
  <si>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</si>
  <si>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</si>
  <si>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</si>
  <si>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</si>
  <si>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</si>
  <si>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</si>
  <si>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</si>
  <si>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</si>
  <si>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</si>
  <si>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</si>
  <si>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</si>
  <si>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</si>
  <si>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</si>
  <si>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</si>
  <si>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</si>
  <si>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</si>
  <si>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</si>
  <si>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</si>
  <si>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</si>
  <si>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</si>
  <si>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</si>
  <si>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</si>
  <si>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</si>
  <si>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</si>
  <si>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</si>
  <si>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</si>
  <si>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</si>
  <si>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</si>
  <si>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</si>
  <si>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</si>
  <si>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</si>
  <si>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</si>
  <si>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</si>
  <si>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</si>
  <si>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</si>
  <si>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</si>
  <si>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</si>
  <si>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</si>
  <si>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</si>
  <si>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</si>
  <si>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</si>
  <si>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</si>
  <si>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</si>
  <si>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</si>
  <si>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</si>
  <si>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</si>
  <si>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</si>
  <si>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</si>
  <si>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</si>
  <si>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</si>
  <si>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</si>
  <si>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</si>
  <si>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</si>
  <si>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</si>
  <si>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</si>
  <si>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</si>
  <si>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</si>
  <si>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</si>
  <si>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</si>
  <si>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</si>
  <si>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</si>
  <si>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</si>
  <si>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</si>
  <si>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</si>
  <si>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</si>
  <si>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</si>
  <si>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</si>
  <si>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</si>
  <si>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</si>
  <si>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</si>
  <si>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</si>
  <si>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</si>
  <si>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</si>
  <si>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</si>
  <si>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</si>
  <si>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</si>
  <si>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</si>
  <si>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</si>
  <si>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</si>
  <si>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</si>
  <si>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</si>
  <si>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</si>
  <si>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</si>
  <si>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</si>
  <si>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</si>
  <si>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</si>
  <si>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</si>
  <si>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</si>
  <si>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</si>
  <si>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</si>
  <si>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</si>
  <si>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</si>
  <si>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</si>
  <si>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</si>
  <si>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</si>
  <si>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</si>
  <si>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</si>
  <si>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</si>
  <si>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</si>
  <si>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</si>
  <si>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</si>
  <si>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</si>
  <si>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</si>
  <si>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</si>
  <si>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</si>
  <si>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</si>
  <si>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</si>
  <si>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</si>
  <si>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</si>
  <si>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</si>
  <si>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</si>
  <si>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</si>
  <si>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</si>
  <si>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</si>
  <si>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</si>
  <si>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</si>
  <si>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</si>
  <si>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</si>
  <si>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</si>
  <si>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</si>
  <si>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</si>
  <si>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</si>
  <si>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</si>
  <si>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</si>
  <si>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</si>
  <si>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</si>
  <si>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</si>
  <si>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</si>
  <si>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</si>
  <si>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</si>
  <si>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</si>
  <si>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</si>
  <si>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</si>
  <si>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</si>
  <si>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</si>
  <si>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</si>
  <si>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</si>
  <si>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</si>
  <si>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</si>
  <si>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</si>
  <si>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</si>
  <si>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</si>
  <si>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</si>
  <si>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</si>
  <si>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</si>
  <si>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</si>
  <si>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</si>
  <si>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</si>
  <si>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</si>
  <si>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</si>
  <si>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</si>
  <si>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</si>
  <si>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</si>
  <si>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</si>
  <si>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</si>
  <si>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</si>
  <si>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</si>
  <si>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</si>
  <si>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</si>
  <si>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</si>
  <si>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</si>
  <si>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</si>
  <si>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</si>
  <si>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</si>
  <si>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</si>
  <si>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</si>
  <si>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</si>
  <si>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</si>
  <si>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</si>
  <si>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</si>
  <si>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</si>
  <si>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</si>
  <si>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</si>
  <si>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</si>
  <si>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</si>
  <si>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</si>
  <si>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</si>
  <si>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</si>
  <si>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</si>
  <si>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</si>
  <si>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</si>
  <si>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</si>
  <si>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</si>
  <si>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</si>
  <si>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</si>
  <si>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</si>
  <si>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</si>
  <si>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</si>
  <si>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</si>
  <si>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</si>
  <si>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</si>
  <si>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</si>
  <si>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</si>
  <si>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</si>
  <si>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</si>
  <si>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</si>
  <si>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</si>
  <si>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</si>
  <si>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</si>
  <si>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</si>
  <si>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</si>
  <si>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</si>
  <si>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</si>
  <si>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</si>
  <si>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</si>
  <si>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</si>
  <si>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</si>
  <si>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</si>
  <si>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</si>
  <si>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</si>
  <si>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</si>
  <si>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</si>
  <si>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</si>
  <si>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</si>
  <si>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</si>
  <si>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</si>
  <si>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</si>
  <si>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</si>
  <si>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</si>
  <si>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</si>
  <si>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</si>
  <si>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</si>
  <si>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</si>
  <si>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</si>
  <si>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</si>
  <si>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</si>
  <si>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</si>
  <si>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</si>
  <si>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</si>
  <si>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</si>
  <si>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</si>
  <si>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</si>
  <si>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</si>
  <si>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</si>
  <si>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</si>
  <si>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</si>
  <si>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</si>
  <si>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</si>
  <si>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</si>
  <si>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</si>
  <si>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</si>
  <si>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</si>
  <si>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</si>
  <si>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</si>
  <si>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</si>
  <si>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</si>
  <si>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</si>
  <si>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</si>
  <si>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</si>
  <si>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</si>
  <si>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</si>
  <si>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</si>
  <si>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</si>
  <si>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</si>
  <si>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</si>
  <si>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</si>
  <si>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</si>
  <si>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</si>
  <si>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</si>
  <si>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</si>
  <si>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</si>
  <si>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</si>
  <si>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</si>
  <si>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</si>
  <si>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</si>
  <si>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</si>
  <si>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</si>
  <si>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</si>
  <si>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</si>
  <si>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</si>
  <si>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</si>
  <si>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</si>
  <si>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</si>
  <si>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</si>
  <si>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</si>
  <si>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</si>
  <si>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</si>
  <si>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</si>
  <si>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</si>
  <si>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</si>
  <si>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</si>
  <si>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</si>
  <si>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</si>
  <si>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</si>
  <si>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</si>
  <si>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</si>
  <si>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</si>
  <si>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</si>
  <si>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</si>
  <si>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</si>
  <si>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</si>
  <si>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</si>
  <si>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</si>
  <si>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</si>
  <si>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</si>
  <si>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</si>
  <si>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</si>
  <si>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</si>
  <si>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</si>
  <si>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</si>
  <si>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</si>
  <si>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</si>
  <si>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</si>
  <si>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</si>
  <si>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</si>
  <si>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</si>
  <si>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</si>
  <si>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</si>
  <si>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</si>
  <si>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</si>
  <si>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</si>
  <si>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</si>
  <si>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</si>
  <si>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</si>
  <si>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</si>
  <si>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</si>
  <si>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</si>
  <si>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</si>
  <si>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</si>
  <si>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</si>
  <si>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</si>
  <si>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</si>
  <si>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</si>
  <si>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</si>
  <si>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</si>
  <si>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</si>
  <si>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</si>
  <si>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</si>
  <si>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</si>
  <si>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</si>
  <si>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</si>
  <si>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</si>
  <si>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</si>
  <si>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</si>
  <si>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</si>
  <si>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</si>
  <si>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</si>
  <si>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</si>
  <si>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</si>
  <si>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</si>
  <si>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</si>
  <si>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</si>
  <si>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</si>
  <si>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</si>
  <si>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</si>
  <si>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</si>
  <si>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</si>
  <si>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</si>
  <si>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</si>
  <si>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</si>
  <si>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</si>
  <si>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</si>
  <si>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</si>
  <si>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</si>
  <si>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</si>
  <si>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</si>
  <si>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</si>
  <si>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</si>
  <si>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</si>
  <si>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</si>
  <si>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</si>
  <si>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</si>
  <si>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</si>
  <si>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</si>
  <si>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</si>
  <si>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</si>
  <si>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</si>
  <si>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</si>
  <si>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</si>
  <si>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</si>
  <si>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</si>
  <si>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</si>
  <si>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</si>
  <si>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</si>
  <si>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</si>
  <si>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</si>
  <si>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</si>
  <si>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</si>
  <si>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</si>
  <si>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</si>
  <si>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</si>
  <si>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</si>
  <si>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</si>
  <si>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</si>
  <si>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</si>
  <si>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</si>
  <si>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</si>
  <si>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</si>
  <si>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</si>
  <si>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</si>
  <si>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</si>
  <si>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</si>
  <si>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</si>
  <si>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</si>
  <si>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</si>
  <si>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</si>
  <si>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</si>
  <si>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</si>
  <si>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</si>
  <si>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</si>
  <si>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</si>
  <si>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</si>
  <si>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</si>
  <si>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</si>
  <si>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</si>
  <si>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</si>
  <si>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</si>
  <si>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</si>
  <si>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</si>
  <si>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</si>
  <si>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</si>
  <si>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</si>
  <si>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</si>
  <si>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</si>
  <si>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</si>
  <si>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</si>
  <si>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</si>
  <si>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</si>
  <si>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</si>
  <si>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</si>
  <si>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</si>
  <si>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</si>
  <si>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</si>
  <si>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</si>
  <si>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</si>
  <si>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</si>
  <si>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</si>
  <si>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</si>
  <si>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</si>
  <si>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</si>
  <si>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</si>
  <si>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</si>
  <si>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</si>
  <si>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</si>
  <si>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</si>
  <si>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</si>
  <si>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</si>
  <si>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</si>
  <si>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</si>
  <si>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</si>
  <si>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</si>
  <si>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</si>
  <si>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</si>
  <si>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</si>
  <si>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</si>
  <si>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</si>
  <si>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</si>
  <si>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</si>
  <si>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</si>
  <si>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</si>
  <si>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</si>
  <si>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</si>
  <si>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</si>
  <si>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</si>
  <si>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</si>
  <si>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</si>
  <si>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</si>
  <si>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</si>
  <si>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</si>
  <si>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</si>
  <si>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</si>
  <si>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</si>
  <si>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</si>
  <si>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</si>
  <si>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</si>
  <si>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</si>
  <si>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</si>
  <si>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</si>
  <si>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</si>
  <si>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</si>
  <si>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</si>
  <si>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</si>
  <si>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</si>
  <si>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</si>
  <si>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</si>
  <si>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</si>
  <si>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</si>
  <si>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</si>
  <si>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</si>
  <si>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</si>
  <si>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</si>
  <si>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</si>
  <si>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</si>
  <si>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</si>
  <si>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</si>
  <si>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</si>
  <si>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</si>
  <si>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</si>
  <si>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</si>
  <si>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</si>
  <si>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</si>
  <si>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</si>
  <si>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</si>
  <si>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</si>
  <si>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</si>
  <si>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</si>
  <si>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</si>
  <si>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</si>
  <si>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</si>
  <si>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</si>
  <si>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</si>
  <si>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</si>
  <si>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</si>
  <si>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</si>
  <si>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</si>
  <si>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</si>
  <si>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</si>
  <si>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</si>
  <si>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</si>
  <si>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</si>
  <si>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</si>
  <si>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</si>
  <si>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</si>
  <si>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</si>
  <si>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</si>
  <si>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</si>
  <si>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</si>
  <si>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</si>
  <si>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</si>
  <si>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</si>
  <si>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</si>
  <si>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</si>
  <si>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</si>
  <si>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</si>
  <si>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</si>
  <si>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</si>
  <si>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</si>
  <si>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</si>
  <si>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</si>
  <si>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</si>
  <si>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</si>
  <si>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</si>
  <si>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</si>
  <si>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</si>
  <si>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</si>
  <si>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</si>
  <si>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</si>
  <si>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</si>
  <si>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</si>
  <si>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</si>
  <si>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</si>
  <si>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</si>
  <si>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</si>
  <si>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</si>
  <si>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</si>
  <si>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</si>
  <si>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</si>
  <si>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</si>
  <si>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</si>
  <si>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</si>
  <si>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</si>
  <si>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</si>
  <si>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</si>
  <si>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</si>
  <si>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</si>
  <si>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</si>
  <si>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</si>
  <si>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</si>
  <si>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</si>
  <si>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</si>
  <si>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</si>
  <si>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</si>
  <si>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</si>
  <si>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</si>
  <si>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</si>
  <si>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</si>
  <si>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</si>
  <si>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</si>
  <si>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</si>
  <si>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</si>
  <si>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</si>
  <si>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</si>
  <si>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</si>
  <si>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</si>
  <si>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</si>
  <si>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</si>
  <si>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</si>
  <si>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</si>
  <si>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</si>
  <si>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</si>
  <si>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</si>
  <si>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</si>
  <si>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</si>
  <si>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</si>
  <si>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</si>
  <si>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</si>
  <si>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</si>
  <si>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</si>
  <si>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</si>
  <si>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</si>
  <si>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</si>
  <si>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</si>
  <si>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</si>
  <si>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</si>
  <si>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</si>
  <si>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</si>
  <si>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</si>
  <si>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</si>
  <si>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</si>
  <si>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</si>
  <si>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</si>
  <si>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</si>
  <si>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</si>
  <si>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</si>
  <si>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</si>
  <si>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</si>
  <si>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</si>
  <si>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</si>
  <si>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</si>
  <si>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</si>
  <si>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</si>
  <si>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</si>
  <si>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</si>
  <si>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</si>
  <si>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</si>
  <si>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</si>
  <si>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</si>
  <si>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</si>
  <si>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</si>
  <si>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</si>
  <si>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</si>
  <si>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</si>
  <si>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</si>
  <si>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</si>
  <si>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</si>
  <si>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</si>
  <si>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</si>
  <si>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</si>
  <si>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</si>
  <si>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</si>
  <si>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</si>
  <si>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</si>
  <si>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</si>
  <si>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</si>
  <si>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</si>
  <si>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</si>
  <si>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</si>
  <si>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</si>
  <si>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</si>
  <si>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</si>
  <si>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</si>
  <si>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</si>
  <si>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</si>
  <si>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</si>
  <si>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</si>
  <si>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</si>
  <si>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</si>
  <si>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</si>
  <si>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</si>
  <si>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</si>
  <si>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</si>
  <si>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</si>
  <si>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</si>
  <si>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</si>
  <si>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</si>
  <si>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</si>
  <si>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</si>
  <si>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</si>
  <si>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</si>
  <si>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</si>
  <si>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</si>
  <si>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</si>
  <si>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</si>
  <si>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</si>
  <si>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</si>
  <si>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</si>
  <si>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</si>
  <si>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</si>
  <si>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</si>
  <si>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</si>
  <si>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</si>
  <si>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</si>
  <si>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</si>
  <si>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</si>
  <si>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</si>
  <si>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</si>
  <si>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</si>
  <si>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</si>
  <si>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</si>
  <si>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</si>
  <si>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</si>
  <si>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</si>
  <si>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</si>
  <si>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</si>
  <si>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</si>
  <si>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</si>
  <si>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</si>
  <si>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</si>
  <si>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</si>
  <si>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</si>
  <si>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</si>
  <si>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</si>
  <si>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</si>
  <si>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</si>
  <si>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</si>
  <si>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</si>
  <si>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</si>
  <si>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</si>
  <si>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</si>
  <si>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</si>
  <si>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</si>
  <si>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</si>
  <si>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</si>
  <si>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</si>
  <si>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</si>
  <si>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</si>
  <si>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</si>
  <si>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</si>
  <si>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</si>
  <si>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</si>
  <si>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</si>
  <si>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</si>
  <si>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</si>
  <si>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</si>
  <si>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</si>
  <si>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</si>
  <si>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</si>
  <si>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</si>
  <si>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</si>
  <si>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</si>
  <si>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</si>
  <si>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</si>
  <si>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</si>
  <si>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</si>
  <si>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</si>
  <si>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</si>
  <si>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</si>
  <si>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</si>
  <si>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</si>
  <si>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</si>
  <si>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</si>
  <si>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</si>
  <si>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</si>
  <si>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</si>
  <si>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</si>
  <si>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</si>
  <si>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</si>
  <si>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</si>
  <si>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</si>
  <si>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</si>
  <si>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</si>
  <si>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</si>
  <si>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</si>
  <si>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</si>
  <si>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</si>
  <si>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</si>
  <si>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</si>
  <si>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</si>
  <si>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</si>
  <si>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</si>
  <si>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</si>
  <si>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</si>
  <si>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</si>
  <si>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</si>
  <si>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</si>
  <si>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</si>
  <si>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</si>
  <si>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</si>
  <si>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</si>
  <si>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</si>
  <si>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</si>
  <si>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</si>
  <si>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</si>
  <si>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</si>
  <si>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</si>
  <si>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</si>
  <si>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</si>
  <si>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</si>
  <si>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</si>
  <si>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</si>
  <si>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</si>
  <si>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</si>
  <si>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</si>
  <si>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</si>
  <si>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</si>
  <si>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</si>
  <si>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</si>
  <si>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</si>
  <si>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</si>
  <si>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</si>
  <si>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</si>
  <si>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</si>
  <si>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</si>
  <si>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</si>
  <si>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</si>
  <si>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</si>
  <si>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</si>
  <si>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</si>
  <si>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</si>
  <si>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</si>
  <si>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</si>
  <si>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</si>
  <si>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</si>
  <si>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</si>
  <si>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</si>
  <si>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</si>
  <si>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</si>
  <si>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</si>
  <si>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</si>
  <si>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</si>
  <si>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</si>
  <si>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</si>
  <si>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</si>
  <si>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</si>
  <si>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</si>
  <si>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</si>
  <si>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</si>
  <si>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</si>
  <si>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</si>
  <si>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</si>
  <si>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</si>
  <si>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</si>
  <si>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</si>
  <si>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</si>
  <si>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</si>
  <si>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</si>
  <si>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</si>
  <si>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</si>
  <si>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</si>
  <si>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</si>
  <si>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</si>
  <si>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</si>
  <si>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</si>
  <si>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</si>
  <si>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</si>
  <si>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</si>
  <si>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</si>
  <si>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</si>
  <si>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</si>
  <si>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</si>
  <si>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</si>
  <si>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</si>
  <si>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</si>
  <si>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</si>
  <si>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</si>
  <si>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</si>
  <si>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</si>
  <si>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</si>
  <si>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</si>
  <si>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</si>
  <si>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</si>
  <si>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</si>
  <si>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</si>
  <si>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</si>
  <si>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</si>
  <si>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</si>
  <si>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</si>
  <si>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</si>
  <si>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</si>
  <si>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</si>
  <si>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</si>
  <si>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</si>
  <si>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</si>
  <si>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</si>
  <si>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</si>
  <si>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</si>
  <si>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</si>
  <si>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</si>
  <si>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</si>
  <si>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</si>
  <si>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</si>
  <si>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</si>
  <si>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</si>
  <si>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</si>
  <si>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</si>
  <si>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</si>
  <si>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</si>
  <si>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</si>
  <si>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</si>
  <si>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</si>
  <si>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</si>
  <si>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</si>
  <si>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</si>
  <si>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</si>
  <si>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</si>
  <si>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</si>
  <si>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</si>
  <si>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</si>
  <si>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</si>
  <si>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</si>
  <si>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</si>
  <si>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</si>
  <si>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</si>
  <si>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</si>
  <si>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</si>
  <si>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</si>
  <si>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</si>
  <si>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</si>
  <si>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</si>
  <si>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</si>
  <si>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</si>
  <si>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</si>
  <si>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</si>
  <si>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</si>
  <si>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</si>
  <si>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</si>
  <si>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</si>
  <si>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</si>
  <si>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</si>
  <si>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</si>
  <si>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</si>
  <si>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</si>
  <si>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</si>
  <si>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</si>
  <si>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</si>
  <si>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</si>
  <si>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</si>
  <si>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</si>
  <si>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</si>
  <si>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</si>
  <si>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</si>
  <si>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</si>
  <si>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</si>
  <si>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</si>
  <si>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</si>
  <si>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</si>
  <si>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</si>
  <si>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</si>
  <si>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</si>
  <si>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</si>
  <si>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</si>
  <si>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</si>
  <si>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</si>
  <si>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</si>
  <si>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</si>
  <si>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</si>
  <si>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</si>
  <si>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</si>
  <si>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</si>
  <si>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</si>
  <si>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</si>
  <si>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</si>
  <si>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</si>
  <si>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</si>
  <si>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</si>
  <si>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</si>
  <si>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</si>
  <si>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</si>
  <si>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</si>
  <si>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</si>
  <si>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</si>
  <si>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</si>
  <si>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</si>
  <si>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</si>
  <si>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</si>
  <si>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</si>
  <si>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</si>
  <si>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</si>
  <si>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</si>
  <si>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</si>
  <si>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</si>
  <si>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</si>
  <si>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</si>
  <si>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</si>
  <si>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</si>
  <si>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</si>
  <si>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</si>
  <si>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</si>
  <si>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</si>
  <si>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</si>
  <si>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</si>
  <si>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</si>
  <si>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</si>
  <si>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</si>
  <si>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</si>
  <si>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</si>
  <si>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</si>
  <si>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</si>
  <si>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</si>
  <si>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</si>
  <si>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</si>
  <si>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</si>
  <si>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</si>
  <si>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</si>
  <si>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</si>
  <si>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</si>
  <si>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</si>
  <si>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</si>
  <si>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</si>
  <si>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</si>
  <si>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</si>
  <si>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</si>
  <si>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</si>
  <si>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</si>
  <si>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</si>
  <si>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</si>
  <si>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</si>
  <si>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</si>
  <si>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</si>
  <si>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</si>
  <si>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</si>
  <si>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</si>
  <si>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</si>
  <si>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</si>
  <si>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</si>
  <si>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</si>
  <si>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</si>
  <si>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</si>
  <si>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</si>
  <si>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</si>
  <si>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</si>
  <si>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</si>
  <si>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</si>
  <si>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</si>
  <si>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</si>
  <si>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</si>
  <si>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</si>
  <si>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</si>
  <si>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</si>
  <si>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</si>
  <si>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</si>
  <si>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</si>
  <si>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</si>
  <si>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</si>
  <si>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</si>
  <si>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</si>
  <si>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</si>
  <si>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</si>
  <si>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</si>
  <si>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</si>
  <si>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</si>
  <si>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</si>
  <si>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</si>
  <si>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</si>
  <si>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</si>
  <si>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</si>
  <si>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</si>
  <si>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</si>
  <si>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</si>
  <si>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</si>
  <si>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</si>
  <si>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</si>
  <si>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</si>
  <si>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</si>
  <si>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</si>
  <si>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</si>
  <si>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</si>
  <si>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</si>
  <si>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</si>
  <si>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</si>
  <si>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</si>
  <si>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</si>
  <si>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</si>
  <si>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</si>
  <si>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</si>
  <si>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</si>
  <si>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</si>
  <si>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</si>
  <si>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</si>
  <si>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</si>
  <si>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</si>
  <si>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</si>
  <si>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</si>
  <si>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</si>
  <si>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</si>
  <si>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</si>
  <si>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</si>
  <si>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</si>
  <si>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</si>
  <si>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</si>
  <si>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</si>
  <si>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</si>
  <si>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</si>
  <si>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</si>
  <si>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</si>
  <si>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</si>
  <si>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</si>
  <si>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</si>
  <si>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</si>
  <si>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</si>
  <si>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</si>
  <si>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</si>
  <si>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</si>
  <si>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</si>
  <si>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</si>
  <si>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</si>
  <si>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</si>
  <si>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</si>
  <si>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</si>
  <si>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</si>
  <si>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</si>
  <si>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</si>
  <si>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</si>
  <si>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</si>
  <si>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</si>
  <si>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</si>
  <si>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</si>
  <si>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</si>
  <si>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</si>
  <si>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</si>
  <si>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</si>
  <si>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</si>
  <si>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</si>
  <si>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</si>
  <si>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</si>
  <si>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</si>
  <si>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</si>
  <si>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</si>
  <si>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</si>
  <si>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</si>
  <si>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</si>
  <si>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</si>
  <si>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</si>
  <si>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</si>
  <si>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</si>
  <si>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</si>
  <si>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</si>
  <si>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</si>
  <si>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</si>
  <si>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</si>
  <si>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</si>
  <si>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</si>
  <si>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</si>
  <si>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</si>
  <si>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</si>
  <si>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</si>
  <si>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</si>
  <si>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</si>
  <si>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</si>
  <si>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</si>
  <si>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</si>
  <si>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</si>
  <si>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</si>
  <si>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</si>
  <si>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</si>
  <si>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</si>
  <si>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</si>
  <si>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</si>
  <si>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</si>
  <si>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</si>
  <si>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</si>
  <si>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</si>
  <si>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</si>
  <si>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</si>
  <si>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</si>
  <si>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</si>
  <si>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</si>
  <si>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</si>
  <si>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</si>
  <si>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</si>
  <si>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</si>
  <si>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</si>
  <si>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</si>
  <si>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</si>
  <si>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</si>
  <si>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</si>
  <si>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</si>
  <si>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</si>
  <si>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</si>
  <si>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</si>
  <si>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</si>
  <si>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</si>
  <si>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</si>
  <si>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</si>
  <si>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</si>
  <si>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</si>
  <si>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</si>
  <si>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</si>
  <si>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</si>
  <si>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</si>
  <si>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</si>
  <si>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</si>
  <si>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</si>
  <si>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</si>
  <si>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</si>
  <si>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</si>
  <si>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</si>
  <si>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</si>
  <si>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</si>
  <si>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</si>
  <si>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</si>
  <si>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</si>
  <si>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</si>
  <si>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</si>
  <si>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</si>
  <si>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</si>
  <si>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</si>
  <si>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</si>
  <si>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</si>
  <si>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</si>
  <si>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</si>
  <si>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</si>
  <si>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</si>
  <si>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</si>
  <si>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</si>
  <si>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</si>
  <si>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</si>
  <si>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</si>
  <si>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</si>
  <si>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</si>
  <si>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</si>
  <si>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</si>
  <si>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</si>
  <si>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</si>
  <si>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</si>
  <si>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</si>
  <si>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</si>
  <si>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</si>
  <si>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</si>
  <si>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</si>
  <si>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</si>
  <si>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</si>
  <si>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</si>
  <si>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</si>
  <si>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</si>
  <si>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</si>
  <si>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</si>
  <si>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</si>
  <si>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</si>
  <si>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</si>
  <si>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</si>
  <si>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</si>
  <si>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</si>
  <si>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</si>
  <si>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</si>
  <si>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</si>
  <si>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</si>
  <si>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</si>
  <si>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</si>
  <si>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</si>
  <si>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</si>
  <si>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</si>
  <si>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</si>
  <si>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</si>
  <si>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</si>
  <si>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</si>
  <si>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</si>
  <si>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</si>
  <si>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</si>
  <si>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</si>
  <si>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</si>
  <si>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</si>
  <si>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</si>
  <si>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</si>
  <si>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</si>
  <si>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</si>
  <si>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</si>
  <si>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</si>
  <si>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</si>
  <si>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</si>
  <si>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</si>
  <si>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</si>
  <si>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</si>
  <si>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</si>
  <si>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</si>
  <si>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</si>
  <si>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</si>
  <si>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</si>
  <si>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</si>
  <si>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</si>
  <si>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</si>
  <si>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</si>
  <si>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</si>
  <si>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</si>
  <si>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</si>
  <si>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</si>
  <si>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</si>
  <si>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</si>
  <si>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</si>
  <si>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</si>
  <si>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</si>
  <si>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</si>
  <si>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</si>
  <si>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</si>
  <si>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</si>
  <si>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</si>
  <si>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</si>
  <si>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</si>
  <si>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</si>
  <si>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</si>
  <si>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</si>
  <si>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</si>
  <si>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</si>
  <si>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</si>
  <si>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</si>
  <si>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</si>
  <si>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</si>
  <si>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</si>
  <si>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</si>
  <si>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</si>
  <si>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</si>
  <si>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</si>
  <si>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</si>
  <si>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</si>
  <si>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</si>
  <si>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</si>
  <si>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</si>
  <si>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</si>
  <si>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</si>
  <si>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</si>
  <si>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</si>
  <si>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</si>
  <si>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</si>
  <si>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</si>
  <si>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</si>
  <si>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</si>
  <si>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</si>
  <si>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</si>
  <si>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</si>
  <si>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</si>
  <si>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</si>
  <si>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</si>
  <si>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</si>
  <si>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</si>
  <si>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</si>
  <si>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</si>
  <si>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</si>
  <si>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</si>
  <si>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</si>
  <si>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</si>
  <si>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</si>
  <si>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</si>
  <si>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</si>
  <si>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</si>
  <si>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</si>
  <si>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</si>
  <si>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</si>
  <si>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</si>
  <si>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</si>
  <si>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</si>
  <si>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</si>
  <si>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</si>
  <si>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</si>
  <si>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</si>
  <si>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</si>
  <si>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</si>
  <si>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</si>
  <si>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</si>
  <si>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</si>
  <si>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</si>
  <si>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</si>
  <si>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</si>
  <si>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</si>
  <si>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</si>
  <si>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</si>
  <si>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</si>
  <si>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</si>
  <si>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</si>
  <si>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</si>
  <si>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</si>
  <si>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</si>
  <si>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</si>
  <si>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</si>
  <si>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</si>
  <si>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</si>
  <si>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</si>
  <si>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</si>
  <si>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</si>
  <si>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</si>
  <si>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</si>
  <si>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</si>
  <si>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</si>
  <si>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</si>
  <si>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</si>
  <si>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</si>
  <si>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</si>
  <si>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</si>
  <si>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</si>
  <si>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</si>
  <si>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</si>
  <si>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</si>
  <si>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</si>
  <si>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</si>
  <si>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</si>
  <si>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</si>
  <si>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</si>
  <si>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</si>
  <si>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</si>
  <si>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</si>
  <si>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</si>
  <si>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</si>
  <si>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</si>
  <si>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</si>
  <si>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</si>
  <si>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</si>
  <si>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</si>
  <si>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</si>
  <si>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</si>
  <si>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</si>
  <si>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</si>
  <si>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</si>
  <si>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</si>
  <si>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</si>
  <si>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</si>
  <si>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</si>
  <si>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</si>
  <si>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</si>
  <si>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</si>
  <si>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</si>
  <si>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</si>
  <si>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</si>
  <si>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</si>
  <si>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</si>
  <si>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</si>
  <si>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</si>
  <si>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</si>
  <si>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</si>
  <si>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</si>
  <si>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</si>
  <si>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</si>
  <si>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</si>
  <si>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</si>
  <si>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</si>
  <si>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</si>
  <si>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</si>
  <si>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</si>
  <si>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</si>
  <si>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</si>
  <si>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</si>
  <si>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</si>
  <si>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</si>
  <si>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</si>
  <si>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</si>
  <si>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</si>
  <si>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</si>
  <si>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</si>
  <si>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</si>
  <si>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</si>
  <si>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</si>
  <si>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</si>
  <si>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</si>
  <si>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</si>
  <si>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</si>
  <si>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</si>
  <si>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</si>
  <si>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</si>
  <si>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</si>
  <si>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</si>
  <si>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</si>
  <si>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</si>
  <si>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</si>
  <si>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</si>
  <si>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</si>
  <si>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</si>
  <si>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</si>
  <si>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</si>
  <si>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</si>
  <si>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</si>
  <si>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</si>
  <si>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</si>
  <si>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</si>
  <si>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</si>
  <si>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</si>
  <si>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</si>
  <si>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</si>
  <si>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</si>
  <si>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</si>
  <si>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</si>
  <si>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</si>
  <si>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</si>
  <si>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</si>
  <si>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</si>
  <si>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</si>
  <si>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</si>
  <si>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</si>
  <si>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</si>
  <si>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</si>
  <si>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</si>
  <si>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</si>
  <si>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</si>
  <si>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</si>
  <si>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</si>
  <si>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</si>
  <si>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</si>
  <si>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</si>
  <si>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</si>
  <si>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</si>
  <si>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</si>
  <si>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</si>
  <si>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</si>
  <si>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</si>
  <si>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</si>
  <si>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</si>
  <si>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</si>
  <si>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</si>
  <si>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</si>
  <si>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</si>
  <si>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</si>
  <si>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</si>
  <si>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</si>
  <si>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</si>
  <si>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</si>
  <si>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</si>
  <si>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</si>
  <si>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</si>
  <si>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</si>
  <si>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</si>
  <si>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</si>
  <si>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</si>
  <si>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</si>
  <si>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</si>
  <si>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</si>
  <si>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</si>
  <si>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</si>
  <si>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</si>
  <si>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</si>
  <si>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</si>
  <si>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</si>
  <si>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</si>
  <si>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</si>
  <si>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</si>
  <si>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</si>
  <si>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</si>
  <si>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</si>
  <si>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</si>
  <si>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</si>
  <si>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</si>
  <si>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</si>
  <si>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</si>
  <si>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</si>
  <si>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</si>
  <si>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</si>
  <si>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</si>
  <si>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</si>
  <si>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</si>
  <si>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</si>
  <si>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</si>
  <si>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</si>
  <si>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</si>
  <si>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</si>
  <si>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</si>
  <si>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</si>
  <si>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</si>
  <si>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</si>
  <si>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</si>
  <si>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</si>
  <si>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</si>
  <si>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</si>
  <si>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</si>
  <si>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</si>
  <si>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</si>
  <si>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</si>
  <si>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</si>
  <si>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</si>
  <si>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</si>
  <si>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</si>
  <si>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</si>
  <si>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</si>
  <si>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</si>
  <si>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</si>
  <si>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</si>
  <si>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</si>
  <si>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</si>
  <si>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</si>
  <si>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</si>
  <si>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</si>
  <si>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</si>
  <si>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</si>
  <si>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</si>
  <si>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</si>
  <si>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</si>
  <si>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</si>
  <si>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</si>
  <si>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</si>
  <si>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</si>
  <si>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</si>
  <si>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</si>
  <si>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</si>
  <si>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</si>
  <si>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</si>
  <si>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</si>
  <si>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</si>
  <si>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</si>
  <si>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</si>
  <si>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</si>
  <si>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</si>
  <si>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</si>
  <si>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</si>
  <si>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</si>
  <si>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</si>
  <si>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</si>
  <si>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</si>
  <si>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</si>
  <si>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</si>
  <si>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</si>
  <si>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</si>
  <si>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</si>
  <si>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</si>
  <si>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</si>
  <si>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</si>
  <si>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</si>
  <si>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</si>
  <si>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</si>
  <si>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</si>
  <si>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</si>
  <si>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</si>
  <si>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</si>
  <si>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</si>
  <si>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</si>
  <si>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</si>
  <si>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</si>
  <si>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</si>
  <si>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</si>
  <si>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</si>
  <si>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</si>
  <si>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</si>
  <si>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</si>
  <si>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</si>
  <si>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</si>
  <si>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</si>
  <si>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</si>
  <si>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</si>
  <si>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</si>
  <si>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</si>
  <si>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</si>
  <si>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</si>
  <si>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</si>
  <si>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</si>
  <si>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</si>
  <si>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</si>
  <si>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</si>
  <si>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</si>
  <si>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</si>
  <si>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</si>
  <si>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</si>
  <si>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</si>
  <si>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</si>
  <si>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</si>
  <si>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</si>
  <si>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</si>
  <si>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</si>
  <si>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</si>
  <si>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</si>
  <si>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</si>
  <si>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</si>
  <si>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</si>
  <si>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</si>
  <si>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</si>
  <si>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</si>
  <si>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</si>
  <si>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</si>
  <si>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</si>
  <si>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</si>
  <si>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</si>
  <si>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</si>
  <si>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</si>
  <si>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</si>
  <si>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</si>
  <si>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</si>
  <si>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</si>
  <si>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</si>
  <si>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</si>
  <si>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</si>
  <si>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</si>
  <si>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</si>
  <si>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</si>
  <si>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</si>
  <si>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</si>
  <si>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</si>
  <si>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</si>
  <si>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</si>
  <si>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</si>
  <si>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</si>
  <si>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</si>
  <si>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</si>
  <si>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</si>
  <si>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</si>
  <si>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</si>
  <si>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</si>
  <si>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</si>
  <si>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</si>
  <si>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</si>
  <si>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</si>
  <si>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</si>
  <si>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</si>
  <si>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</si>
  <si>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</si>
  <si>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</si>
  <si>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</si>
  <si>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</si>
  <si>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</si>
  <si>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</si>
  <si>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</si>
  <si>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</si>
  <si>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</si>
  <si>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</si>
  <si>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</si>
  <si>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</si>
  <si>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</si>
  <si>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</si>
  <si>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</si>
  <si>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</si>
  <si>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</si>
  <si>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</si>
  <si>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</si>
  <si>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</si>
  <si>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</si>
  <si>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</si>
  <si>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</si>
  <si>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</si>
  <si>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</si>
  <si>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</si>
  <si>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</si>
  <si>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</si>
  <si>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</si>
  <si>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</si>
  <si>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</si>
  <si>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</si>
  <si>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</si>
  <si>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</si>
  <si>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</si>
  <si>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</si>
  <si>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</si>
  <si>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</si>
  <si>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</si>
  <si>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</si>
  <si>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</si>
  <si>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</si>
  <si>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</si>
  <si>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</si>
  <si>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</si>
  <si>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</si>
  <si>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</si>
  <si>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</si>
  <si>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</si>
  <si>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</si>
  <si>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</si>
  <si>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</si>
  <si>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</si>
  <si>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</si>
  <si>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</si>
  <si>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</si>
  <si>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</si>
  <si>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</si>
  <si>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</si>
  <si>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</si>
  <si>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</si>
  <si>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</si>
  <si>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</si>
  <si>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</si>
  <si>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</si>
  <si>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</si>
  <si>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</si>
  <si>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</si>
  <si>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</si>
  <si>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</si>
  <si>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</si>
  <si>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</si>
  <si>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</si>
  <si>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</si>
  <si>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</si>
  <si>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</si>
  <si>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</si>
  <si>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</si>
  <si>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</si>
  <si>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</si>
  <si>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</si>
  <si>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</si>
  <si>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</si>
  <si>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</si>
  <si>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</si>
  <si>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</si>
  <si>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</si>
  <si>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</si>
  <si>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</si>
  <si>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</si>
  <si>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</si>
  <si>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</si>
  <si>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</si>
  <si>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</si>
  <si>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</si>
  <si>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</si>
  <si>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</si>
  <si>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</si>
  <si>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</si>
  <si>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</si>
  <si>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</si>
  <si>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</si>
  <si>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</si>
  <si>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</si>
  <si>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</si>
  <si>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</si>
  <si>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</si>
  <si>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</si>
  <si>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</si>
  <si>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</si>
  <si>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</si>
  <si>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</si>
  <si>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</si>
  <si>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</si>
  <si>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</si>
  <si>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</si>
  <si>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</si>
  <si>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</si>
  <si>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</si>
  <si>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</si>
  <si>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</si>
  <si>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</si>
  <si>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</si>
  <si>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</si>
  <si>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</si>
  <si>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</si>
  <si>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</si>
  <si>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</si>
  <si>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</si>
  <si>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</si>
  <si>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</si>
  <si>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</si>
  <si>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</si>
  <si>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</si>
  <si>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</si>
  <si>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</si>
  <si>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</si>
  <si>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</si>
  <si>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</si>
  <si>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</si>
  <si>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</si>
  <si>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</si>
  <si>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</si>
  <si>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</si>
  <si>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</si>
  <si>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</si>
  <si>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</si>
  <si>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</si>
  <si>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</si>
  <si>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</si>
  <si>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</si>
  <si>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</si>
  <si>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</si>
  <si>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</si>
  <si>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</si>
  <si>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</si>
  <si>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</si>
  <si>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</si>
  <si>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</si>
  <si>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</si>
  <si>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</si>
  <si>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</si>
  <si>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</si>
  <si>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</si>
  <si>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</si>
  <si>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</si>
  <si>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</si>
  <si>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</si>
  <si>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</si>
  <si>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</si>
  <si>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</si>
  <si>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</si>
  <si>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</si>
  <si>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</si>
  <si>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</si>
  <si>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</si>
  <si>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</si>
  <si>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</si>
  <si>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</si>
  <si>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</si>
  <si>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</si>
  <si>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</si>
  <si>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</si>
  <si>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</si>
  <si>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</si>
  <si>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</si>
  <si>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</si>
  <si>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</si>
  <si>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</si>
  <si>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</si>
  <si>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</si>
  <si>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</si>
  <si>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</si>
  <si>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</si>
  <si>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</si>
  <si>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</si>
  <si>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</si>
  <si>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</si>
  <si>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</si>
  <si>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</si>
  <si>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</si>
  <si>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</si>
  <si>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</si>
  <si>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</si>
  <si>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</si>
  <si>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</si>
  <si>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</si>
  <si>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</si>
  <si>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</si>
  <si>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</si>
  <si>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</si>
  <si>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</si>
  <si>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</si>
  <si>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</si>
  <si>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</si>
  <si>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</si>
  <si>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</si>
  <si>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</si>
  <si>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</si>
  <si>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</si>
  <si>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</si>
  <si>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</si>
  <si>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</si>
  <si>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</si>
  <si>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</si>
  <si>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</si>
  <si>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</si>
  <si>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</si>
  <si>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</si>
  <si>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</si>
  <si>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</si>
  <si>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</si>
  <si>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</si>
  <si>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</si>
  <si>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</si>
  <si>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</si>
  <si>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</si>
  <si>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</si>
  <si>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</si>
  <si>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</si>
  <si>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</si>
  <si>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</si>
  <si>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</si>
  <si>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</si>
  <si>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</si>
  <si>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</si>
  <si>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</si>
  <si>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</si>
  <si>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</si>
  <si>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</si>
  <si>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</si>
  <si>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</si>
  <si>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</si>
  <si>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</si>
  <si>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</si>
  <si>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</si>
  <si>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</si>
  <si>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</si>
  <si>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</si>
  <si>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</si>
  <si>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</si>
  <si>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</si>
  <si>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</si>
  <si>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</si>
  <si>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</si>
  <si>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</si>
  <si>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</si>
  <si>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</si>
  <si>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</si>
  <si>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</si>
  <si>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</si>
  <si>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</si>
  <si>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</si>
  <si>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</si>
  <si>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</si>
  <si>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</si>
  <si>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</si>
  <si>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</si>
  <si>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</si>
  <si>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</si>
  <si>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</si>
  <si>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</si>
  <si>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</si>
  <si>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</si>
  <si>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</si>
  <si>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</si>
  <si>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</si>
  <si>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</si>
  <si>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</si>
  <si>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</si>
  <si>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</si>
  <si>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</si>
  <si>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</si>
  <si>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</si>
  <si>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</si>
  <si>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</si>
  <si>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</si>
  <si>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</si>
  <si>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</si>
  <si>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</si>
  <si>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</si>
  <si>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</si>
  <si>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</si>
  <si>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</si>
  <si>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</si>
  <si>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</si>
  <si>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</si>
  <si>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</si>
  <si>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</si>
  <si>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</si>
  <si>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</si>
  <si>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</si>
  <si>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</si>
  <si>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</si>
  <si>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</si>
  <si>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</si>
  <si>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</si>
  <si>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</si>
  <si>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</si>
  <si>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</si>
  <si>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</si>
  <si>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</si>
  <si>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</si>
  <si>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</si>
  <si>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</si>
  <si>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</si>
  <si>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</si>
  <si>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</si>
  <si>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</si>
  <si>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</si>
  <si>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</si>
  <si>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</si>
  <si>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</si>
  <si>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</si>
  <si>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</si>
  <si>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</si>
  <si>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</si>
  <si>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</si>
  <si>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</si>
  <si>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</si>
  <si>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</si>
  <si>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</si>
  <si>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</si>
  <si>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</si>
  <si>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</si>
  <si>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</si>
  <si>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</si>
  <si>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</si>
  <si>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</si>
  <si>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</si>
  <si>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</si>
  <si>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</si>
  <si>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</si>
  <si>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</si>
  <si>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</si>
  <si>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</si>
  <si>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</si>
  <si>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</si>
  <si>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</si>
  <si>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</si>
  <si>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</si>
  <si>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</si>
  <si>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</si>
  <si>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</si>
  <si>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</si>
  <si>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</si>
  <si>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</si>
  <si>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</si>
  <si>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</si>
  <si>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</si>
  <si>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</si>
  <si>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</si>
  <si>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</si>
  <si>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</si>
  <si>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</si>
  <si>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</si>
  <si>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</si>
  <si>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</si>
  <si>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</si>
  <si>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</si>
  <si>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</si>
  <si>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</si>
  <si>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</si>
  <si>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</si>
  <si>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</si>
  <si>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</si>
  <si>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</si>
  <si>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</si>
  <si>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</si>
  <si>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</si>
  <si>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</si>
  <si>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</si>
  <si>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</si>
  <si>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</si>
  <si>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</si>
  <si>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</si>
  <si>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</si>
  <si>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</si>
  <si>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</si>
  <si>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</si>
  <si>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</si>
  <si>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</si>
  <si>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</si>
  <si>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</si>
  <si>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</si>
  <si>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</si>
  <si>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</si>
  <si>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</si>
  <si>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</si>
  <si>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</si>
  <si>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</si>
  <si>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</si>
  <si>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</si>
  <si>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</si>
  <si>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</si>
  <si>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</si>
  <si>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</si>
  <si>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</si>
  <si>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</si>
  <si>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</si>
  <si>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</si>
  <si>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</si>
  <si>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</si>
  <si>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</si>
  <si>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</si>
  <si>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</si>
  <si>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</si>
  <si>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</si>
  <si>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</si>
  <si>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</si>
  <si>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</si>
  <si>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</si>
  <si>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</si>
  <si>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</si>
  <si>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</si>
  <si>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</si>
  <si>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</si>
  <si>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</si>
  <si>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</si>
  <si>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</si>
  <si>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</si>
  <si>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</si>
  <si>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</si>
  <si>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</si>
  <si>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</si>
  <si>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</si>
  <si>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</si>
  <si>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</si>
  <si>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</si>
  <si>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</si>
  <si>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</si>
  <si>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</si>
  <si>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</si>
  <si>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</si>
  <si>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</si>
  <si>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</si>
  <si>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</si>
  <si>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</si>
  <si>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</si>
  <si>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</si>
  <si>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</si>
  <si>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</si>
  <si>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</si>
  <si>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</si>
  <si>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</si>
  <si>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</si>
  <si>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</si>
  <si>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</si>
  <si>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</si>
  <si>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</si>
  <si>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</si>
  <si>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</si>
  <si>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</si>
  <si>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</si>
  <si>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</si>
  <si>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</si>
  <si>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</si>
  <si>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</si>
  <si>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</si>
  <si>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</si>
  <si>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</si>
  <si>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</si>
  <si>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</si>
  <si>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</si>
  <si>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</si>
  <si>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</si>
  <si>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</si>
  <si>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</si>
  <si>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</si>
  <si>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</si>
  <si>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</si>
  <si>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</si>
  <si>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</si>
  <si>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</si>
  <si>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</si>
  <si>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</si>
  <si>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</si>
  <si>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</si>
  <si>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</si>
  <si>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</si>
  <si>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</si>
  <si>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</si>
  <si>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</si>
  <si>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</si>
  <si>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</si>
  <si>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</si>
  <si>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</si>
  <si>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</si>
  <si>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</si>
  <si>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</si>
  <si>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</si>
  <si>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</si>
  <si>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</si>
  <si>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</si>
  <si>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</si>
  <si>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</si>
  <si>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</si>
  <si>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</si>
  <si>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</si>
  <si>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</si>
  <si>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</si>
  <si>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</si>
  <si>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</si>
  <si>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</si>
  <si>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</si>
  <si>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</si>
  <si>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</si>
  <si>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</si>
  <si>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</si>
  <si>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</si>
  <si>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</si>
  <si>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</si>
  <si>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</si>
  <si>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</si>
  <si>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</si>
  <si>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</si>
  <si>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</si>
  <si>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</si>
  <si>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</si>
  <si>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</si>
  <si>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</si>
  <si>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</si>
  <si>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</si>
  <si>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</si>
  <si>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</si>
  <si>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</si>
  <si>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</si>
  <si>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</si>
  <si>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</si>
  <si>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</si>
  <si>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</si>
  <si>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</si>
  <si>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</si>
  <si>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</si>
  <si>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</si>
  <si>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</si>
  <si>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</si>
  <si>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</si>
  <si>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</si>
  <si>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</si>
  <si>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</si>
  <si>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</si>
  <si>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</si>
  <si>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</si>
  <si>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</si>
  <si>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</si>
  <si>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</si>
  <si>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</si>
  <si>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</si>
  <si>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</si>
  <si>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</si>
  <si>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</si>
  <si>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</si>
  <si>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</si>
  <si>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</si>
  <si>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</si>
  <si>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</si>
  <si>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</si>
  <si>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</si>
  <si>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</si>
  <si>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</si>
  <si>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</si>
  <si>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</si>
  <si>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</si>
  <si>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</si>
  <si>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</si>
  <si>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</si>
  <si>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</si>
  <si>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</si>
  <si>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</si>
  <si>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</si>
  <si>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</si>
  <si>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</si>
  <si>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</si>
  <si>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</si>
  <si>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</si>
  <si>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</si>
  <si>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</si>
  <si>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</si>
  <si>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</si>
  <si>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</si>
  <si>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</si>
  <si>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</si>
  <si>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</si>
  <si>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</si>
  <si>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</si>
  <si>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</si>
  <si>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</si>
  <si>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</si>
  <si>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</si>
  <si>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</si>
  <si>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</si>
  <si>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</si>
  <si>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</si>
  <si>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</si>
  <si>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</si>
  <si>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</si>
  <si>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</si>
  <si>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</si>
  <si>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</si>
  <si>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</si>
  <si>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</si>
  <si>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</si>
  <si>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</si>
  <si>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</si>
  <si>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</si>
  <si>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</si>
  <si>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</si>
  <si>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</si>
  <si>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</si>
  <si>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</si>
  <si>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</si>
  <si>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</si>
  <si>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</si>
  <si>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</si>
  <si>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</si>
  <si>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</si>
  <si>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</si>
  <si>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</si>
  <si>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</si>
  <si>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</si>
  <si>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</si>
  <si>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</si>
  <si>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</si>
  <si>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</si>
  <si>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</si>
  <si>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</si>
  <si>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</si>
  <si>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</si>
  <si>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</si>
  <si>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</si>
  <si>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</si>
  <si>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</si>
  <si>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</si>
  <si>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</si>
  <si>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</si>
  <si>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</si>
  <si>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</si>
  <si>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</si>
  <si>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</si>
  <si>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</si>
  <si>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</si>
  <si>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</si>
  <si>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</si>
  <si>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</si>
  <si>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</si>
  <si>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</si>
  <si>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</si>
  <si>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</si>
  <si>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</si>
  <si>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</si>
  <si>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</si>
  <si>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</si>
  <si>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</si>
  <si>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</si>
  <si>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</si>
  <si>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</si>
  <si>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</si>
  <si>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</si>
  <si>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</si>
  <si>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</si>
  <si>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</si>
  <si>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</si>
  <si>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</si>
  <si>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</si>
  <si>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</si>
  <si>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</si>
  <si>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</si>
  <si>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</si>
  <si>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</si>
  <si>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</si>
  <si>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</si>
  <si>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</si>
  <si>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</si>
  <si>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</si>
  <si>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</si>
  <si>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</si>
  <si>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</si>
  <si>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</si>
  <si>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</si>
  <si>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</si>
  <si>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</si>
  <si>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</si>
  <si>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</si>
  <si>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</si>
  <si>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</si>
  <si>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</si>
  <si>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</si>
  <si>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</si>
  <si>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</si>
  <si>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</si>
  <si>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</si>
  <si>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</si>
  <si>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</si>
  <si>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</si>
  <si>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</si>
  <si>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</si>
  <si>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</si>
  <si>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</si>
  <si>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</si>
  <si>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</si>
  <si>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</si>
  <si>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</si>
  <si>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</si>
  <si>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</si>
  <si>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</si>
  <si>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</si>
  <si>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</si>
  <si>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</si>
  <si>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</si>
  <si>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</si>
  <si>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</si>
  <si>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</si>
  <si>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</si>
  <si>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</si>
  <si>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</si>
  <si>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</si>
  <si>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</si>
  <si>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</si>
  <si>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</si>
  <si>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</si>
  <si>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</si>
  <si>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</si>
  <si>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</si>
  <si>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</si>
  <si>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</si>
  <si>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</si>
  <si>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</si>
  <si>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</si>
  <si>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</si>
  <si>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</si>
  <si>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</si>
  <si>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</si>
  <si>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</si>
  <si>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</si>
  <si>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</si>
  <si>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</si>
  <si>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</si>
  <si>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</si>
  <si>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</si>
  <si>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</si>
  <si>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</si>
  <si>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</si>
  <si>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</si>
  <si>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</si>
  <si>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</si>
  <si>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</si>
  <si>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</si>
  <si>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</si>
  <si>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</si>
  <si>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</si>
  <si>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</si>
  <si>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</si>
  <si>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</si>
  <si>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</si>
  <si>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</si>
  <si>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</si>
  <si>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</si>
  <si>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</si>
  <si>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</si>
  <si>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</si>
  <si>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</si>
  <si>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</si>
  <si>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</si>
  <si>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</si>
  <si>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</si>
  <si>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</si>
  <si>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</si>
  <si>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</si>
  <si>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</si>
  <si>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</si>
  <si>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</si>
  <si>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</si>
  <si>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</si>
  <si>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</si>
  <si>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</si>
  <si>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</si>
  <si>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</si>
  <si>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</si>
  <si>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</si>
  <si>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</si>
  <si>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</si>
  <si>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</si>
  <si>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</si>
  <si>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</si>
  <si>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</si>
  <si>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</si>
  <si>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</si>
  <si>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</si>
  <si>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</si>
  <si>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</si>
  <si>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</si>
  <si>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</si>
  <si>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</si>
  <si>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</si>
  <si>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</si>
  <si>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</si>
  <si>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</si>
  <si>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</si>
  <si>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</si>
  <si>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</si>
  <si>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</si>
  <si>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</si>
  <si>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</si>
  <si>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</si>
  <si>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</si>
  <si>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</si>
  <si>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</si>
  <si>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</si>
  <si>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</si>
  <si>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</si>
  <si>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</si>
  <si>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</si>
  <si>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</si>
  <si>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</si>
  <si>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</si>
  <si>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</si>
  <si>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</si>
  <si>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</si>
  <si>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</si>
  <si>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</si>
  <si>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</si>
  <si>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</si>
  <si>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</si>
  <si>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</si>
  <si>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</si>
  <si>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</si>
  <si>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</si>
  <si>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</si>
  <si>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</si>
  <si>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</si>
  <si>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</si>
  <si>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</si>
  <si>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</si>
  <si>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</si>
  <si>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</si>
  <si>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</si>
  <si>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</si>
  <si>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</si>
  <si>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</si>
  <si>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</si>
  <si>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</si>
  <si>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</si>
  <si>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</si>
  <si>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</si>
  <si>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</si>
  <si>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</si>
  <si>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</si>
  <si>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</si>
  <si>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</si>
  <si>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</si>
  <si>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</si>
  <si>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</si>
  <si>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</si>
  <si>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</si>
  <si>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</si>
  <si>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</si>
  <si>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</si>
  <si>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</si>
  <si>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</si>
  <si>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</si>
  <si>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</si>
  <si>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</si>
  <si>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</si>
  <si>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</si>
  <si>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</si>
  <si>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</si>
  <si>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</si>
  <si>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</si>
  <si>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</si>
  <si>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</si>
  <si>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</si>
  <si>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</si>
  <si>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</si>
  <si>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</si>
  <si>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</si>
  <si>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</si>
  <si>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</si>
  <si>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</si>
  <si>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</si>
  <si>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</si>
  <si>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</si>
  <si>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</si>
  <si>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</si>
  <si>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</si>
  <si>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</si>
  <si>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</si>
  <si>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</si>
  <si>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</si>
  <si>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</si>
  <si>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</si>
  <si>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</si>
  <si>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</si>
  <si>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</si>
  <si>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</si>
  <si>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</si>
  <si>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</si>
  <si>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</si>
  <si>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</si>
  <si>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</si>
  <si>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</si>
  <si>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</si>
  <si>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</si>
  <si>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</si>
  <si>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</si>
  <si>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</si>
  <si>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</si>
  <si>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</si>
  <si>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</si>
  <si>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</si>
  <si>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</si>
  <si>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</si>
  <si>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</si>
  <si>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</si>
  <si>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</si>
  <si>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</si>
  <si>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</si>
  <si>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</si>
  <si>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</si>
  <si>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</si>
  <si>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</si>
  <si>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</si>
  <si>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</si>
  <si>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</si>
  <si>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</si>
  <si>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</si>
  <si>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</si>
  <si>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</si>
  <si>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</si>
  <si>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</si>
  <si>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</si>
  <si>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</si>
  <si>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</si>
  <si>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</si>
  <si>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</si>
  <si>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</si>
  <si>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</si>
  <si>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</si>
  <si>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</si>
  <si>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</si>
  <si>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</si>
  <si>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</si>
  <si>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</si>
  <si>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</si>
  <si>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</si>
  <si>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</si>
  <si>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</si>
  <si>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</si>
  <si>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</si>
  <si>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</si>
  <si>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</si>
  <si>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</si>
  <si>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</si>
  <si>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</si>
  <si>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</si>
  <si>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</si>
  <si>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</si>
  <si>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</si>
  <si>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</si>
  <si>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</si>
  <si>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</si>
  <si>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</si>
  <si>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</si>
  <si>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</si>
  <si>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</si>
  <si>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</si>
  <si>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</si>
  <si>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</si>
  <si>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</si>
  <si>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</si>
  <si>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</si>
  <si>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</si>
  <si>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</si>
  <si>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</si>
  <si>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</si>
  <si>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</si>
  <si>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</si>
  <si>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</si>
  <si>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</si>
  <si>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</si>
  <si>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</si>
  <si>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</si>
  <si>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</si>
  <si>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</si>
  <si>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</si>
  <si>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</si>
  <si>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</si>
  <si>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</si>
  <si>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</si>
  <si>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</si>
  <si>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</si>
  <si>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</si>
  <si>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</si>
  <si>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</si>
  <si>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</si>
  <si>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</si>
  <si>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</si>
  <si>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</si>
  <si>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</si>
  <si>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</si>
  <si>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</si>
  <si>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</si>
  <si>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</si>
  <si>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</si>
  <si>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</si>
  <si>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</si>
  <si>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</si>
  <si>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</si>
  <si>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</si>
  <si>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</si>
  <si>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</si>
  <si>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</si>
  <si>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</si>
  <si>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</si>
  <si>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</si>
  <si>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</si>
  <si>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</si>
  <si>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</si>
  <si>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</si>
  <si>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</si>
  <si>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</si>
  <si>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</si>
  <si>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</si>
  <si>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</si>
  <si>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</si>
  <si>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</si>
  <si>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</si>
  <si>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</si>
  <si>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</si>
  <si>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</si>
  <si>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</si>
  <si>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</si>
  <si>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</si>
  <si>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</si>
  <si>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</si>
  <si>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</si>
  <si>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</si>
  <si>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</si>
  <si>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</si>
  <si>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</si>
  <si>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</si>
  <si>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</si>
  <si>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</si>
  <si>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</si>
  <si>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</si>
  <si>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</si>
  <si>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</si>
  <si>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</si>
  <si>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</si>
  <si>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</si>
  <si>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</si>
  <si>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</si>
  <si>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</si>
  <si>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</si>
  <si>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</si>
  <si>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</si>
  <si>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</si>
  <si>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</si>
  <si>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</si>
  <si>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</si>
  <si>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</si>
  <si>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</si>
  <si>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</si>
  <si>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</si>
  <si>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</si>
  <si>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</si>
  <si>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</si>
  <si>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</si>
  <si>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</si>
  <si>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</si>
  <si>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</si>
  <si>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</si>
  <si>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</si>
  <si>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</si>
  <si>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</si>
  <si>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</si>
  <si>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</si>
  <si>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</si>
  <si>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</si>
  <si>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</si>
  <si>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</si>
  <si>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</si>
  <si>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</si>
  <si>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</si>
  <si>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</si>
  <si>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</si>
  <si>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</si>
  <si>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</si>
  <si>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</si>
  <si>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</si>
  <si>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</si>
  <si>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</si>
  <si>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</si>
  <si>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</si>
  <si>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</si>
  <si>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</si>
  <si>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</si>
  <si>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</si>
  <si>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</si>
  <si>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</si>
  <si>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</si>
  <si>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</si>
  <si>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</si>
  <si>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</si>
  <si>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</si>
  <si>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</si>
  <si>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</si>
  <si>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</si>
  <si>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</si>
  <si>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</si>
  <si>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</si>
  <si>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</si>
  <si>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</si>
  <si>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</si>
  <si>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</si>
  <si>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</si>
  <si>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</si>
  <si>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</si>
  <si>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</si>
  <si>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</si>
  <si>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</si>
  <si>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</si>
  <si>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</si>
  <si>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</si>
  <si>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</si>
  <si>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</si>
  <si>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</si>
  <si>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</si>
  <si>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</si>
  <si>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</si>
  <si>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</si>
  <si>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</si>
  <si>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</si>
  <si>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</si>
  <si>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</si>
  <si>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</si>
  <si>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</si>
  <si>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</si>
  <si>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</si>
  <si>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</si>
  <si>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</si>
  <si>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</si>
  <si>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</si>
  <si>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</si>
  <si>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</si>
  <si>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</si>
  <si>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</si>
  <si>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</si>
  <si>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</si>
  <si>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</si>
  <si>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</si>
  <si>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</si>
  <si>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</si>
  <si>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</si>
  <si>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</si>
  <si>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</si>
  <si>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</si>
  <si>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</si>
  <si>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</si>
  <si>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</si>
  <si>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</si>
  <si>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</si>
  <si>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</si>
  <si>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</si>
  <si>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</si>
  <si>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</si>
  <si>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</si>
  <si>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</si>
  <si>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</si>
  <si>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</si>
  <si>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</si>
  <si>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</si>
  <si>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</si>
  <si>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</si>
  <si>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</si>
  <si>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</si>
  <si>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</si>
  <si>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</si>
  <si>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</si>
  <si>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</si>
  <si>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</si>
  <si>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</si>
  <si>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</si>
  <si>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</si>
  <si>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</si>
  <si>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</si>
  <si>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</si>
  <si>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</si>
  <si>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</si>
  <si>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</si>
  <si>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</si>
  <si>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</si>
  <si>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</si>
  <si>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</si>
  <si>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</si>
  <si>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</si>
  <si>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</si>
  <si>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</si>
  <si>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</si>
  <si>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</si>
  <si>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</si>
  <si>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</si>
  <si>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</si>
  <si>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</si>
  <si>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</si>
  <si>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</si>
  <si>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</si>
  <si>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</si>
  <si>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</si>
  <si>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</si>
  <si>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</si>
  <si>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</si>
  <si>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</si>
  <si>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</si>
  <si>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</si>
  <si>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</si>
  <si>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</si>
  <si>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</si>
  <si>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</si>
  <si>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</si>
  <si>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</si>
  <si>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</si>
  <si>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</si>
  <si>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</si>
  <si>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</si>
  <si>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</si>
  <si>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</si>
  <si>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</si>
  <si>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</si>
  <si>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</si>
  <si>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</si>
  <si>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</si>
  <si>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</si>
  <si>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</si>
  <si>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</si>
  <si>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</si>
  <si>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</si>
  <si>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</si>
  <si>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</si>
  <si>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</si>
  <si>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</si>
  <si>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</si>
  <si>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</si>
  <si>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</si>
  <si>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</si>
  <si>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</si>
  <si>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</si>
  <si>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</si>
  <si>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</si>
  <si>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</si>
  <si>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</si>
  <si>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</si>
  <si>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</si>
  <si>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</si>
  <si>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</si>
  <si>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</si>
  <si>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</si>
  <si>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</si>
  <si>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</si>
  <si>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</si>
  <si>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</si>
  <si>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</si>
  <si>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</si>
  <si>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</si>
  <si>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</si>
  <si>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</si>
  <si>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</si>
  <si>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</si>
  <si>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</si>
  <si>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</si>
  <si>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</si>
  <si>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</si>
  <si>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</si>
  <si>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</si>
  <si>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</si>
  <si>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</si>
  <si>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</si>
  <si>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</si>
  <si>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</si>
  <si>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</si>
  <si>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</si>
  <si>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</si>
  <si>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</si>
  <si>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</si>
  <si>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</si>
  <si>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</si>
  <si>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</si>
  <si>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</si>
  <si>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</si>
  <si>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</si>
  <si>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</si>
  <si>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</si>
  <si>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</si>
  <si>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</si>
  <si>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</si>
  <si>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</si>
  <si>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</si>
  <si>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</si>
  <si>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</si>
  <si>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</si>
  <si>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</si>
  <si>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</si>
  <si>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</si>
  <si>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</si>
  <si>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</si>
  <si>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</si>
  <si>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</si>
  <si>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</si>
  <si>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</si>
  <si>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</si>
  <si>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</si>
  <si>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</si>
  <si>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</si>
  <si>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</si>
  <si>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</si>
  <si>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</si>
  <si>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</si>
  <si>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</si>
  <si>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</si>
  <si>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</si>
  <si>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</si>
  <si>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</si>
  <si>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</si>
  <si>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</si>
  <si>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</si>
  <si>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</si>
  <si>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</si>
  <si>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</si>
  <si>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</si>
  <si>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</si>
  <si>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</si>
  <si>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</si>
  <si>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</si>
  <si>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</si>
  <si>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</si>
  <si>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</si>
  <si>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</si>
  <si>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</si>
  <si>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</si>
  <si>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</si>
  <si>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</si>
  <si>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</si>
  <si>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</si>
  <si>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</si>
  <si>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</si>
  <si>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</si>
  <si>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</si>
  <si>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</si>
  <si>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</si>
  <si>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</si>
  <si>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</si>
  <si>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</si>
  <si>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</si>
  <si>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</si>
  <si>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</si>
  <si>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</si>
  <si>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</si>
  <si>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</si>
  <si>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</si>
  <si>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</si>
  <si>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</si>
  <si>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</si>
  <si>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</si>
  <si>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</si>
  <si>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</si>
  <si>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</si>
  <si>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</si>
  <si>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</si>
  <si>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</si>
  <si>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</si>
  <si>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</si>
  <si>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</si>
  <si>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</si>
  <si>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</si>
  <si>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</si>
  <si>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</si>
  <si>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</si>
  <si>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</si>
  <si>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</si>
  <si>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</si>
  <si>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</si>
  <si>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</si>
  <si>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</si>
  <si>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</si>
  <si>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</si>
  <si>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</si>
  <si>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</si>
  <si>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</si>
  <si>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</si>
  <si>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</si>
  <si>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</si>
  <si>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</si>
  <si>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</si>
  <si>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</si>
  <si>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</si>
  <si>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</si>
  <si>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</si>
  <si>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</si>
  <si>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</si>
  <si>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</si>
  <si>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</si>
  <si>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</si>
  <si>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</si>
  <si>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</si>
  <si>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</si>
  <si>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</si>
  <si>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</si>
  <si>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</si>
  <si>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</si>
  <si>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</si>
  <si>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</si>
  <si>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</si>
  <si>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</si>
  <si>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</si>
  <si>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</si>
  <si>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</si>
  <si>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</si>
  <si>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</si>
  <si>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</si>
  <si>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</si>
  <si>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</si>
  <si>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</si>
  <si>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</si>
  <si>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</si>
  <si>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</si>
  <si>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</si>
  <si>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</si>
  <si>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</si>
  <si>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</si>
  <si>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</si>
  <si>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</si>
  <si>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</si>
  <si>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</si>
  <si>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</si>
  <si>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</si>
  <si>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</si>
  <si>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</si>
  <si>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</si>
  <si>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</si>
  <si>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</si>
  <si>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</si>
  <si>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</si>
  <si>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</si>
  <si>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</si>
  <si>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</si>
  <si>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</si>
  <si>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</si>
  <si>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</si>
  <si>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</si>
  <si>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</si>
  <si>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</si>
  <si>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</si>
  <si>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</si>
  <si>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</si>
  <si>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</si>
  <si>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</si>
  <si>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</si>
  <si>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</si>
  <si>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</si>
  <si>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</si>
  <si>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</si>
  <si>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</si>
  <si>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</si>
  <si>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</si>
  <si>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</si>
  <si>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</si>
  <si>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</si>
  <si>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</si>
  <si>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</si>
  <si>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</si>
  <si>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</si>
  <si>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</si>
  <si>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</si>
  <si>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</si>
  <si>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</si>
  <si>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</si>
  <si>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</si>
  <si>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</si>
  <si>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</si>
  <si>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</si>
  <si>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</si>
  <si>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</si>
  <si>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</si>
  <si>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</si>
  <si>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</si>
  <si>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</si>
  <si>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</si>
  <si>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</si>
  <si>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</si>
  <si>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</si>
  <si>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</si>
  <si>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</si>
  <si>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</si>
  <si>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</si>
  <si>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</si>
  <si>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</si>
  <si>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</si>
  <si>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</si>
  <si>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</si>
  <si>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</si>
  <si>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</si>
  <si>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</si>
  <si>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</si>
  <si>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</si>
  <si>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</si>
  <si>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</si>
  <si>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</si>
  <si>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</si>
  <si>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</si>
  <si>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</si>
  <si>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</si>
  <si>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</si>
  <si>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</si>
  <si>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</si>
  <si>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</si>
  <si>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</si>
  <si>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</si>
  <si>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</si>
  <si>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</si>
  <si>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</si>
  <si>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</si>
  <si>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</si>
  <si>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</si>
  <si>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</si>
  <si>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</si>
  <si>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</si>
  <si>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</si>
  <si>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</si>
  <si>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</si>
  <si>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</si>
  <si>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</si>
  <si>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</si>
  <si>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</si>
  <si>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</si>
  <si>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</si>
  <si>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</si>
  <si>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</si>
  <si>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</si>
  <si>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</si>
  <si>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</si>
  <si>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</si>
  <si>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</si>
  <si>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</si>
  <si>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</si>
  <si>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</si>
  <si>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</si>
  <si>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</si>
  <si>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</si>
  <si>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</si>
  <si>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</si>
  <si>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</si>
  <si>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</si>
  <si>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</si>
  <si>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</si>
  <si>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</si>
  <si>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</si>
  <si>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</si>
  <si>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</si>
  <si>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</si>
  <si>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</si>
  <si>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</si>
  <si>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</si>
  <si>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</si>
  <si>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</si>
  <si>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</si>
  <si>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</si>
  <si>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</si>
  <si>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</si>
  <si>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</si>
  <si>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</si>
  <si>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</si>
  <si>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</si>
  <si>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</si>
  <si>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</si>
  <si>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</si>
  <si>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</si>
  <si>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</si>
  <si>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</si>
  <si>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</si>
  <si>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</si>
  <si>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</si>
  <si>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</si>
  <si>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</si>
  <si>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</si>
  <si>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</si>
  <si>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</si>
  <si>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</si>
  <si>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</si>
  <si>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</si>
  <si>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</si>
  <si>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</si>
  <si>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</si>
  <si>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</si>
  <si>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</si>
  <si>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</si>
  <si>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</si>
  <si>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</si>
  <si>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</si>
  <si>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</si>
  <si>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</si>
  <si>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</si>
  <si>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</si>
  <si>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</si>
  <si>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</si>
  <si>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</si>
  <si>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</si>
  <si>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</si>
  <si>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</si>
  <si>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</si>
  <si>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</si>
  <si>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</si>
  <si>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</si>
  <si>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</si>
  <si>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</si>
  <si>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</si>
  <si>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</si>
  <si>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</si>
  <si>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</si>
  <si>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</si>
  <si>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</si>
  <si>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</si>
  <si>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</si>
  <si>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</si>
  <si>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</si>
  <si>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</si>
  <si>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</si>
  <si>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</si>
  <si>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</si>
  <si>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</si>
  <si>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</si>
  <si>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</si>
  <si>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</si>
  <si>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</si>
  <si>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</si>
  <si>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</si>
  <si>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</si>
  <si>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</si>
  <si>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</si>
  <si>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</si>
  <si>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</si>
  <si>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</si>
  <si>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</si>
  <si>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</si>
  <si>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</si>
  <si>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</si>
  <si>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</si>
  <si>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</si>
  <si>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</si>
  <si>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</si>
  <si>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</si>
  <si>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</si>
  <si>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</si>
  <si>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</si>
  <si>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</si>
  <si>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</si>
  <si>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</si>
  <si>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</si>
  <si>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</si>
  <si>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</si>
  <si>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</si>
  <si>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</si>
  <si>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</si>
  <si>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</si>
  <si>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</si>
  <si>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</si>
  <si>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</si>
  <si>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</si>
  <si>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</si>
  <si>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</si>
  <si>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</si>
  <si>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</si>
  <si>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</si>
  <si>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</si>
  <si>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</si>
  <si>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</si>
  <si>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</si>
  <si>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</si>
  <si>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</si>
  <si>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</si>
  <si>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</si>
  <si>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</si>
  <si>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</si>
  <si>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</si>
  <si>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</si>
  <si>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</si>
  <si>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</si>
  <si>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</si>
  <si>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</si>
  <si>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</si>
  <si>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</si>
  <si>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</si>
  <si>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</si>
  <si>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</si>
  <si>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</si>
  <si>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</si>
  <si>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</si>
  <si>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</si>
  <si>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</si>
  <si>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</si>
  <si>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</si>
  <si>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</si>
  <si>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</si>
  <si>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</si>
  <si>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</si>
  <si>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</si>
  <si>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</si>
  <si>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</si>
  <si>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</si>
  <si>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</si>
  <si>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</si>
  <si>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</si>
  <si>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</si>
  <si>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</si>
  <si>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</si>
  <si>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</si>
  <si>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</si>
  <si>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</si>
  <si>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</si>
  <si>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</si>
  <si>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</si>
  <si>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</si>
  <si>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</si>
  <si>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</si>
  <si>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</si>
  <si>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</si>
  <si>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</si>
  <si>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</si>
  <si>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</si>
  <si>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</si>
  <si>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</si>
  <si>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</si>
  <si>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</si>
  <si>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</si>
  <si>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</si>
  <si>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</si>
  <si>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</si>
  <si>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</si>
  <si>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</si>
  <si>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</si>
  <si>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</si>
  <si>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</si>
  <si>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</si>
  <si>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</si>
  <si>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</si>
  <si>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</si>
  <si>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</si>
  <si>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</si>
  <si>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</si>
  <si>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</si>
  <si>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</si>
  <si>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</si>
  <si>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</si>
  <si>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</si>
  <si>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</si>
  <si>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</si>
  <si>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</si>
  <si>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</si>
  <si>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</si>
  <si>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</si>
  <si>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</si>
  <si>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</si>
  <si>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</si>
  <si>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</si>
  <si>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</si>
  <si>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</si>
  <si>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</si>
  <si>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</si>
  <si>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</si>
  <si>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</si>
  <si>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</si>
  <si>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</si>
  <si>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</si>
  <si>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</si>
  <si>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</si>
  <si>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</si>
  <si>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</si>
  <si>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</si>
  <si>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</si>
  <si>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</si>
  <si>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</si>
  <si>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</si>
  <si>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</si>
  <si>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</si>
  <si>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</si>
  <si>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</si>
  <si>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</si>
  <si>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</si>
  <si>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</si>
  <si>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</si>
  <si>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</si>
  <si>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</si>
  <si>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</si>
  <si>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</si>
  <si>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</si>
  <si>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</si>
  <si>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</si>
  <si>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</si>
  <si>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</si>
  <si>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</si>
  <si>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</si>
  <si>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</si>
  <si>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</si>
  <si>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</si>
  <si>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</si>
  <si>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</si>
  <si>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</si>
  <si>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</si>
  <si>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</si>
  <si>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</si>
  <si>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</si>
  <si>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</si>
  <si>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</si>
  <si>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</si>
  <si>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</si>
  <si>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</si>
  <si>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</si>
  <si>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</si>
  <si>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</si>
  <si>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</si>
  <si>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</si>
  <si>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</si>
  <si>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</si>
  <si>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</si>
  <si>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</si>
  <si>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</si>
  <si>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</si>
  <si>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</si>
  <si>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</si>
  <si>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</si>
  <si>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</si>
  <si>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</si>
  <si>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</si>
  <si>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</si>
  <si>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</si>
  <si>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</si>
  <si>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</si>
  <si>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</si>
  <si>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</si>
  <si>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</si>
  <si>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</si>
  <si>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</si>
  <si>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</si>
  <si>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</si>
  <si>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</si>
  <si>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</si>
  <si>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</si>
  <si>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</si>
  <si>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</si>
  <si>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</si>
  <si>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</si>
  <si>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</si>
  <si>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</si>
  <si>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</si>
  <si>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</si>
  <si>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</si>
  <si>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</si>
  <si>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</si>
  <si>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</si>
  <si>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</si>
  <si>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</si>
  <si>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</si>
  <si>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</si>
  <si>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</si>
  <si>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</si>
  <si>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</si>
  <si>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</si>
  <si>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</si>
  <si>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</si>
  <si>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</si>
  <si>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</si>
  <si>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</si>
  <si>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</si>
  <si>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</si>
  <si>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</si>
  <si>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</si>
  <si>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</si>
  <si>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</si>
  <si>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</si>
  <si>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</si>
  <si>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</si>
  <si>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</si>
  <si>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</si>
  <si>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</si>
  <si>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</si>
  <si>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</si>
  <si>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</si>
  <si>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</si>
  <si>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</si>
  <si>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</si>
  <si>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</si>
  <si>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</si>
  <si>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</si>
  <si>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</si>
  <si>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</si>
  <si>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</si>
  <si>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</si>
  <si>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</si>
  <si>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</si>
  <si>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</si>
  <si>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</si>
  <si>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</si>
  <si>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</si>
  <si>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</si>
  <si>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</si>
  <si>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</si>
  <si>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</si>
  <si>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</si>
  <si>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</si>
  <si>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</si>
  <si>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</si>
  <si>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</si>
  <si>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</si>
  <si>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</si>
  <si>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</si>
  <si>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</si>
  <si>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</si>
  <si>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</si>
  <si>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</si>
  <si>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</si>
  <si>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</si>
  <si>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</si>
  <si>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</si>
  <si>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</si>
  <si>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</si>
  <si>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</si>
  <si>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</si>
  <si>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</si>
  <si>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</si>
  <si>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</si>
  <si>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</si>
  <si>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</si>
  <si>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</si>
  <si>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</si>
  <si>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</si>
  <si>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</si>
  <si>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</si>
  <si>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</si>
  <si>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</si>
  <si>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</si>
  <si>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</si>
  <si>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</si>
  <si>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</si>
  <si>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</si>
  <si>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</si>
  <si>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</si>
  <si>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</si>
  <si>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</si>
  <si>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</si>
  <si>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</si>
  <si>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</si>
  <si>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</si>
  <si>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</si>
  <si>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</si>
  <si>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</si>
  <si>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</si>
  <si>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</si>
  <si>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</si>
  <si>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</si>
  <si>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</si>
  <si>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</si>
  <si>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</si>
  <si>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</si>
  <si>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</si>
  <si>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</si>
  <si>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</si>
  <si>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</si>
  <si>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</si>
  <si>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</si>
  <si>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</si>
  <si>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</si>
  <si>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</si>
  <si>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</si>
  <si>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</si>
  <si>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</si>
  <si>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</si>
  <si>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</si>
  <si>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</si>
  <si>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</si>
  <si>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</si>
  <si>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</si>
  <si>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</si>
  <si>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</si>
  <si>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</si>
  <si>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</si>
  <si>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</si>
  <si>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</si>
  <si>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</si>
  <si>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</si>
  <si>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</si>
  <si>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</si>
  <si>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</si>
  <si>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</si>
  <si>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</si>
  <si>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</si>
  <si>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</si>
  <si>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</si>
  <si>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</si>
  <si>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</si>
  <si>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</si>
  <si>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</si>
  <si>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</si>
  <si>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</si>
  <si>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</si>
  <si>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</si>
  <si>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</si>
  <si>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</si>
  <si>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</si>
  <si>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</si>
  <si>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</si>
  <si>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</si>
  <si>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</si>
  <si>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</si>
  <si>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</si>
  <si>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</si>
  <si>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</si>
  <si>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</si>
  <si>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</si>
  <si>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</si>
  <si>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</si>
  <si>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</si>
  <si>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</si>
  <si>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</si>
  <si>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</si>
  <si>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</si>
  <si>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</si>
  <si>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</si>
  <si>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</si>
  <si>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</si>
  <si>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</si>
  <si>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</si>
  <si>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</si>
  <si>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</si>
  <si>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</si>
  <si>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</si>
  <si>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</si>
  <si>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</si>
  <si>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</si>
  <si>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</si>
  <si>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</si>
  <si>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</si>
  <si>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</si>
  <si>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</si>
  <si>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</si>
  <si>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</si>
  <si>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</si>
  <si>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</si>
  <si>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</si>
  <si>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</si>
  <si>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</si>
  <si>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</si>
  <si>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</si>
  <si>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</si>
  <si>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</si>
  <si>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</si>
  <si>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</si>
  <si>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</si>
  <si>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</si>
  <si>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</si>
  <si>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</si>
  <si>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</si>
  <si>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</si>
  <si>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</si>
  <si>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</si>
  <si>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</si>
  <si>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</si>
  <si>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</si>
  <si>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</si>
  <si>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</si>
  <si>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</si>
  <si>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</si>
  <si>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</si>
  <si>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</si>
  <si>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</si>
  <si>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</si>
  <si>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</si>
  <si>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</si>
  <si>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</si>
  <si>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</si>
  <si>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</si>
  <si>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</si>
  <si>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</si>
  <si>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</si>
  <si>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</si>
  <si>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</si>
  <si>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</si>
  <si>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</si>
  <si>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</si>
  <si>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</si>
  <si>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</si>
  <si>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</si>
  <si>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</si>
  <si>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</si>
  <si>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</si>
  <si>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</si>
  <si>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</si>
  <si>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</si>
  <si>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</si>
  <si>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</si>
  <si>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</si>
  <si>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</si>
  <si>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</si>
  <si>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</si>
  <si>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</si>
  <si>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</si>
  <si>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</si>
  <si>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</si>
  <si>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</si>
  <si>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</si>
  <si>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</si>
  <si>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</si>
  <si>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</si>
  <si>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</si>
  <si>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</si>
  <si>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</si>
  <si>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</si>
  <si>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</si>
  <si>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</si>
  <si>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</si>
  <si>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</si>
  <si>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</si>
  <si>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</si>
  <si>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</si>
  <si>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</si>
  <si>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</si>
  <si>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</si>
  <si>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</si>
  <si>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</si>
  <si>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</si>
  <si>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</si>
  <si>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</si>
  <si>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</si>
  <si>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</si>
  <si>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</si>
  <si>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</si>
  <si>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</si>
  <si>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</si>
  <si>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</si>
  <si>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</si>
  <si>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</si>
  <si>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</si>
  <si>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</si>
  <si>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</si>
  <si>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</si>
  <si>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</si>
  <si>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</si>
  <si>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</si>
  <si>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</si>
  <si>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</si>
  <si>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</si>
  <si>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</si>
  <si>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</si>
  <si>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</si>
  <si>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</si>
  <si>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</si>
  <si>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</si>
  <si>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</si>
  <si>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</si>
  <si>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</si>
  <si>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</si>
  <si>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</si>
  <si>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</si>
  <si>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</si>
  <si>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</si>
  <si>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</si>
  <si>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</si>
  <si>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</si>
  <si>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</si>
  <si>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</si>
  <si>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</si>
  <si>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</si>
  <si>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</si>
  <si>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</si>
  <si>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</si>
  <si>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</si>
  <si>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</si>
  <si>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</si>
  <si>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</si>
  <si>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</si>
  <si>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</si>
  <si>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</si>
  <si>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</si>
  <si>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</si>
  <si>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</si>
  <si>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</si>
  <si>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</si>
  <si>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</si>
  <si>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</si>
  <si>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</si>
  <si>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</si>
  <si>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</si>
  <si>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</si>
  <si>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</si>
  <si>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</si>
  <si>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</si>
  <si>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</si>
  <si>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</si>
  <si>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</si>
  <si>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</si>
  <si>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</si>
  <si>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</si>
  <si>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</si>
  <si>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</si>
  <si>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</si>
  <si>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</si>
  <si>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</si>
  <si>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</si>
  <si>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</si>
  <si>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</si>
  <si>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</si>
  <si>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</si>
  <si>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</si>
  <si>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</si>
  <si>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</si>
  <si>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</si>
  <si>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</si>
  <si>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</si>
  <si>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</si>
  <si>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</si>
  <si>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</si>
  <si>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</si>
  <si>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</si>
  <si>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</si>
  <si>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</si>
  <si>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</si>
  <si>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</si>
  <si>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</si>
  <si>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</si>
  <si>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</si>
  <si>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</si>
  <si>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</si>
  <si>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</si>
  <si>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</si>
  <si>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</si>
  <si>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</si>
  <si>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</si>
  <si>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</si>
  <si>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</si>
  <si>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</si>
  <si>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</si>
  <si>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</si>
  <si>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</si>
  <si>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</si>
  <si>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</si>
  <si>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</si>
  <si>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</si>
  <si>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</si>
  <si>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</si>
  <si>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</si>
  <si>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</si>
  <si>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</si>
  <si>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</si>
  <si>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</si>
  <si>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</si>
  <si>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</si>
  <si>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</si>
  <si>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</si>
  <si>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</si>
  <si>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</si>
  <si>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</si>
  <si>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</si>
  <si>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</si>
  <si>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</si>
  <si>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</si>
  <si>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</si>
  <si>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</si>
  <si>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</si>
  <si>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</si>
  <si>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</si>
  <si>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</si>
  <si>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</si>
  <si>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</si>
  <si>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</si>
  <si>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</si>
  <si>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</si>
  <si>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</si>
  <si>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</si>
  <si>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</si>
  <si>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</si>
  <si>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</si>
  <si>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</si>
  <si>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</si>
  <si>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</si>
  <si>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</si>
  <si>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</si>
  <si>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</si>
  <si>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</si>
  <si>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</si>
  <si>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</si>
  <si>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</si>
  <si>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</si>
  <si>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</si>
  <si>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</si>
  <si>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</si>
  <si>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</si>
  <si>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</si>
  <si>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</si>
  <si>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</si>
  <si>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</si>
  <si>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</si>
  <si>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</si>
  <si>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</si>
  <si>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</si>
  <si>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</si>
  <si>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</si>
  <si>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</si>
  <si>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</si>
  <si>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</si>
  <si>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</si>
  <si>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</si>
  <si>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</si>
  <si>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</si>
  <si>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</si>
  <si>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</si>
  <si>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</si>
  <si>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</si>
  <si>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</si>
  <si>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</si>
  <si>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</si>
  <si>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</si>
  <si>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</si>
  <si>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</si>
  <si>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</si>
  <si>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</si>
  <si>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</si>
  <si>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</si>
  <si>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</si>
  <si>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</si>
  <si>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</si>
  <si>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</si>
  <si>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</si>
  <si>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</si>
  <si>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</si>
  <si>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</si>
  <si>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</si>
  <si>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</si>
  <si>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</si>
  <si>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</si>
  <si>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</si>
  <si>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</si>
  <si>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</si>
  <si>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</si>
  <si>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</si>
  <si>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</si>
  <si>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</si>
  <si>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</si>
  <si>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</si>
  <si>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</si>
  <si>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</si>
  <si>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</si>
  <si>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</si>
  <si>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</si>
  <si>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</si>
  <si>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</si>
  <si>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</si>
  <si>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</si>
  <si>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</si>
  <si>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</si>
  <si>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</si>
  <si>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</si>
  <si>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</si>
  <si>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</si>
  <si>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</si>
  <si>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</si>
  <si>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</si>
  <si>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</si>
  <si>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</si>
  <si>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</si>
  <si>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</si>
  <si>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</si>
  <si>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</si>
  <si>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</si>
  <si>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</si>
  <si>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</si>
  <si>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</si>
  <si>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</si>
  <si>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</si>
  <si>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</si>
  <si>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</si>
  <si>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</si>
  <si>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</si>
  <si>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</si>
  <si>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</si>
  <si>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</si>
  <si>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</si>
  <si>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</si>
  <si>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</si>
  <si>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</si>
  <si>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</si>
  <si>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</si>
  <si>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</si>
  <si>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</si>
  <si>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</si>
  <si>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</si>
  <si>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</si>
  <si>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</si>
  <si>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</si>
  <si>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</si>
  <si>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</si>
  <si>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</si>
  <si>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</si>
  <si>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</si>
  <si>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</si>
  <si>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</si>
  <si>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</si>
  <si>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</si>
  <si>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</si>
  <si>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</si>
  <si>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</si>
  <si>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</si>
  <si>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</si>
  <si>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</si>
  <si>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</si>
  <si>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</si>
  <si>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</si>
  <si>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</si>
  <si>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</si>
  <si>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</si>
  <si>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</si>
  <si>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</si>
  <si>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</si>
  <si>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</si>
  <si>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</si>
  <si>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</si>
  <si>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</si>
  <si>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</si>
  <si>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</si>
  <si>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</si>
  <si>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</si>
  <si>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</si>
  <si>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</si>
  <si>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</si>
  <si>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</si>
  <si>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</si>
  <si>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</si>
  <si>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</si>
  <si>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</si>
  <si>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</si>
  <si>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</si>
  <si>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</si>
  <si>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</si>
  <si>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</si>
  <si>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</si>
  <si>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</si>
  <si>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</si>
  <si>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</si>
  <si>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</si>
  <si>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</si>
  <si>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</si>
  <si>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</si>
  <si>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</si>
  <si>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</si>
  <si>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</si>
  <si>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</si>
  <si>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</si>
  <si>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</si>
  <si>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</si>
  <si>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</si>
  <si>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</si>
  <si>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</si>
  <si>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</si>
  <si>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</si>
  <si>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</si>
  <si>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</si>
  <si>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</si>
  <si>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</si>
  <si>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</si>
  <si>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</si>
  <si>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</si>
  <si>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</si>
  <si>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</si>
  <si>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</si>
  <si>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</si>
  <si>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</si>
  <si>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</si>
  <si>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</si>
  <si>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</si>
  <si>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</si>
  <si>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</si>
  <si>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</si>
  <si>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</si>
  <si>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</si>
  <si>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</si>
  <si>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</si>
  <si>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</si>
  <si>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</si>
  <si>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</si>
  <si>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</si>
  <si>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</si>
  <si>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</si>
  <si>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</si>
  <si>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</si>
  <si>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</si>
  <si>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</si>
  <si>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</si>
  <si>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</si>
  <si>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</si>
  <si>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</si>
  <si>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</si>
  <si>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</si>
  <si>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</si>
  <si>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</si>
  <si>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</si>
  <si>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</si>
  <si>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</si>
  <si>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</si>
  <si>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</si>
  <si>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</si>
  <si>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</si>
  <si>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</si>
  <si>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</si>
  <si>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</si>
  <si>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</si>
  <si>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</si>
  <si>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</si>
  <si>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</si>
  <si>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</si>
  <si>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</si>
  <si>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</si>
  <si>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</si>
  <si>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</si>
  <si>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</si>
  <si>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</si>
  <si>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</si>
  <si>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</si>
  <si>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</si>
  <si>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</si>
  <si>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</si>
  <si>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</si>
  <si>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</si>
  <si>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</si>
  <si>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</si>
  <si>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</si>
  <si>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</si>
  <si>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</si>
  <si>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</si>
  <si>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</si>
  <si>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</si>
  <si>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</si>
  <si>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</si>
  <si>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</si>
  <si>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</si>
  <si>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</si>
  <si>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</si>
  <si>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</si>
  <si>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</si>
  <si>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</si>
  <si>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</si>
  <si>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</si>
  <si>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</si>
  <si>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</si>
  <si>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</si>
  <si>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</si>
  <si>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</si>
  <si>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</si>
  <si>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</si>
  <si>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</si>
  <si>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</si>
  <si>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</si>
  <si>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</si>
  <si>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</si>
  <si>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</si>
  <si>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</si>
  <si>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</si>
  <si>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</si>
  <si>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</si>
  <si>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</si>
  <si>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</si>
  <si>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</si>
  <si>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</si>
  <si>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</si>
  <si>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</si>
  <si>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</si>
  <si>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</si>
  <si>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</si>
  <si>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</si>
  <si>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</si>
  <si>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</si>
  <si>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</si>
  <si>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</si>
  <si>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</si>
  <si>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</si>
  <si>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</si>
  <si>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</si>
  <si>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</si>
  <si>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</si>
  <si>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</si>
  <si>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</si>
  <si>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</si>
  <si>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</si>
  <si>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</si>
  <si>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</si>
  <si>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</si>
  <si>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</si>
  <si>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</si>
  <si>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</si>
  <si>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</si>
  <si>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</si>
  <si>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</si>
  <si>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</si>
  <si>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</si>
  <si>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</si>
  <si>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</si>
  <si>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</si>
  <si>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</si>
  <si>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</si>
  <si>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</si>
  <si>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</si>
  <si>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</si>
  <si>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</si>
  <si>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</si>
  <si>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</si>
  <si>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</si>
  <si>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</si>
  <si>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</si>
  <si>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</si>
  <si>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</si>
  <si>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</si>
  <si>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</si>
  <si>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</si>
  <si>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</si>
  <si>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</si>
  <si>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</si>
  <si>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</si>
  <si>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</si>
  <si>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</si>
  <si>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</si>
  <si>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</si>
  <si>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</si>
  <si>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</si>
  <si>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</si>
  <si>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</si>
  <si>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</si>
  <si>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</si>
  <si>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</si>
  <si>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</si>
  <si>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</si>
  <si>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</si>
  <si>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</si>
  <si>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</si>
  <si>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</si>
  <si>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</si>
  <si>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</si>
  <si>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</si>
  <si>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</si>
  <si>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</si>
  <si>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</si>
  <si>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</si>
  <si>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</si>
  <si>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</si>
  <si>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</si>
  <si>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</si>
  <si>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</si>
  <si>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</si>
  <si>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</si>
  <si>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</si>
  <si>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</si>
  <si>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</si>
  <si>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</si>
  <si>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</si>
  <si>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</si>
  <si>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</si>
  <si>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</si>
  <si>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</si>
  <si>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</si>
  <si>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</si>
  <si>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</si>
  <si>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</si>
  <si>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</si>
  <si>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</si>
  <si>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</si>
  <si>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</si>
  <si>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</si>
  <si>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</si>
  <si>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</si>
  <si>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</si>
  <si>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</si>
  <si>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</si>
  <si>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</si>
  <si>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</si>
  <si>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</si>
  <si>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</si>
  <si>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</si>
  <si>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</si>
  <si>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</si>
  <si>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</si>
  <si>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</si>
  <si>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</si>
  <si>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</si>
  <si>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</si>
  <si>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</si>
  <si>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</si>
  <si>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</si>
  <si>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</si>
  <si>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</si>
  <si>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</si>
  <si>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</si>
  <si>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</si>
  <si>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</si>
  <si>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</si>
  <si>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</si>
  <si>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</si>
  <si>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</si>
  <si>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</si>
  <si>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</si>
  <si>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</si>
  <si>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</si>
  <si>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</si>
  <si>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</si>
  <si>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</si>
  <si>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</si>
  <si>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</si>
  <si>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</si>
  <si>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</si>
  <si>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</si>
  <si>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</si>
  <si>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</si>
  <si>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</si>
  <si>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</si>
  <si>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</si>
  <si>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</si>
  <si>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</si>
  <si>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</si>
  <si>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</si>
  <si>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</si>
  <si>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</si>
  <si>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</si>
  <si>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</si>
  <si>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</si>
  <si>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</si>
  <si>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</si>
  <si>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</si>
  <si>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</si>
  <si>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</si>
  <si>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</si>
  <si>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</si>
  <si>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</si>
  <si>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</si>
  <si>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</si>
  <si>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</si>
  <si>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</si>
  <si>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</si>
  <si>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</si>
  <si>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</si>
  <si>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</si>
  <si>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</si>
  <si>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</si>
  <si>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</si>
  <si>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</si>
  <si>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</si>
  <si>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</si>
  <si>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</si>
  <si>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</si>
  <si>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</si>
  <si>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</si>
  <si>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</si>
  <si>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</si>
  <si>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</si>
  <si>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</si>
  <si>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</si>
  <si>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</si>
  <si>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</si>
  <si>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</si>
  <si>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</si>
  <si>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</si>
  <si>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</si>
  <si>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</si>
  <si>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</si>
  <si>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</si>
  <si>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</si>
  <si>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</si>
  <si>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</si>
  <si>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</si>
  <si>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</si>
  <si>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</si>
  <si>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</si>
  <si>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</si>
  <si>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</si>
  <si>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</si>
  <si>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</si>
  <si>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</si>
  <si>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</si>
  <si>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</si>
  <si>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</si>
  <si>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</si>
  <si>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</si>
  <si>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</si>
  <si>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</si>
  <si>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</si>
  <si>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</si>
  <si>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</si>
  <si>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</si>
  <si>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</si>
  <si>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</si>
  <si>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</si>
  <si>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</si>
  <si>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</si>
  <si>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</si>
  <si>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</si>
  <si>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</si>
  <si>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</si>
  <si>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</si>
  <si>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</si>
  <si>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</si>
  <si>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</si>
  <si>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</si>
  <si>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</si>
  <si>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</si>
  <si>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</si>
  <si>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</si>
  <si>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</si>
  <si>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</si>
  <si>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</si>
  <si>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</si>
  <si>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</si>
  <si>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</si>
  <si>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</si>
  <si>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</si>
  <si>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</si>
  <si>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</si>
  <si>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</si>
  <si>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</si>
  <si>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</si>
  <si>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</si>
  <si>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</si>
  <si>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</si>
  <si>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</si>
  <si>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</si>
  <si>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</si>
  <si>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</si>
  <si>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</si>
  <si>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</si>
  <si>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</si>
  <si>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</si>
  <si>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</si>
  <si>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</si>
  <si>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</si>
  <si>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</si>
  <si>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</si>
  <si>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</si>
  <si>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</si>
  <si>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</si>
  <si>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</si>
  <si>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</si>
  <si>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</si>
  <si>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</si>
  <si>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</si>
  <si>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</si>
  <si>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</si>
  <si>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</si>
  <si>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</si>
  <si>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</si>
  <si>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</si>
  <si>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</si>
  <si>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</si>
  <si>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</si>
  <si>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</si>
  <si>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</si>
  <si>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</si>
  <si>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</si>
  <si>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</si>
  <si>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</si>
  <si>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</si>
  <si>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</si>
  <si>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</si>
  <si>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</si>
  <si>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</si>
  <si>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</si>
  <si>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</si>
  <si>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</si>
  <si>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</si>
  <si>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</si>
  <si>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</si>
  <si>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</si>
  <si>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</si>
  <si>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</si>
  <si>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</si>
  <si>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</si>
  <si>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</si>
  <si>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</si>
  <si>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</si>
  <si>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</si>
  <si>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</si>
  <si>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</si>
  <si>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</si>
  <si>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</si>
  <si>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</si>
  <si>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</si>
  <si>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</si>
  <si>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</si>
  <si>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</si>
  <si>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</si>
  <si>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</si>
  <si>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</si>
  <si>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</si>
  <si>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</si>
  <si>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</si>
  <si>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</si>
  <si>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</si>
  <si>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</si>
  <si>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</si>
  <si>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</si>
  <si>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</si>
  <si>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</si>
  <si>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</si>
  <si>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</si>
  <si>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</si>
  <si>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</si>
  <si>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</si>
  <si>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</si>
  <si>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</si>
  <si>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</si>
  <si>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</si>
  <si>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</si>
  <si>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</si>
  <si>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</si>
  <si>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</si>
  <si>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</si>
  <si>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</si>
  <si>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</si>
  <si>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</si>
  <si>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</si>
  <si>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</si>
  <si>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</si>
  <si>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</si>
  <si>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</si>
  <si>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</si>
  <si>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</si>
  <si>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</si>
  <si>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</si>
  <si>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</si>
  <si>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</si>
  <si>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</si>
  <si>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</si>
  <si>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</si>
  <si>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</si>
  <si>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</si>
  <si>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</si>
  <si>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</si>
  <si>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</si>
  <si>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</si>
  <si>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</si>
  <si>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</si>
  <si>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</si>
  <si>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</si>
  <si>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</si>
  <si>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</si>
  <si>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</si>
  <si>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</si>
  <si>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</si>
  <si>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</si>
  <si>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</si>
  <si>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</si>
  <si>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</si>
  <si>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</si>
  <si>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</si>
  <si>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</si>
  <si>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</si>
  <si>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</si>
  <si>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</si>
  <si>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</si>
  <si>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</si>
  <si>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</si>
  <si>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</si>
  <si>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</si>
  <si>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</si>
  <si>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</si>
  <si>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</si>
  <si>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</si>
  <si>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</si>
  <si>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</si>
  <si>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</si>
  <si>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</si>
  <si>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</si>
  <si>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</si>
  <si>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</si>
  <si>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</si>
  <si>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</si>
  <si>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</si>
  <si>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</si>
  <si>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</si>
  <si>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</si>
  <si>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</si>
  <si>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</si>
  <si>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</si>
  <si>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</si>
  <si>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</si>
  <si>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</si>
  <si>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</si>
  <si>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</si>
  <si>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</si>
  <si>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</si>
  <si>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</si>
  <si>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</si>
  <si>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</si>
  <si>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</si>
  <si>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</si>
  <si>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</si>
  <si>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</si>
  <si>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</si>
  <si>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</si>
  <si>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</si>
  <si>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</si>
  <si>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</si>
  <si>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</si>
  <si>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</si>
  <si>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</si>
  <si>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</si>
  <si>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</si>
  <si>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</si>
  <si>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</si>
  <si>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</si>
  <si>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</si>
  <si>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</si>
  <si>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</si>
  <si>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</si>
  <si>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</si>
  <si>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</si>
  <si>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</si>
  <si>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</si>
  <si>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</si>
  <si>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</si>
  <si>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</si>
  <si>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</si>
  <si>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</si>
  <si>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</si>
  <si>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</si>
  <si>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</si>
  <si>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</si>
  <si>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</si>
  <si>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</si>
  <si>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</si>
  <si>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</si>
  <si>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</si>
  <si>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</si>
  <si>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</si>
  <si>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</si>
  <si>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</si>
  <si>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</si>
  <si>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</si>
  <si>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</si>
  <si>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</si>
  <si>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</si>
  <si>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</si>
  <si>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</si>
  <si>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</si>
  <si>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</si>
  <si>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</si>
  <si>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</si>
  <si>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</si>
  <si>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</si>
  <si>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</si>
  <si>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</si>
  <si>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</si>
  <si>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</si>
  <si>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</si>
  <si>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</si>
  <si>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</si>
  <si>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</si>
  <si>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</si>
  <si>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</si>
  <si>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</si>
  <si>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</si>
  <si>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</si>
  <si>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</si>
  <si>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</si>
  <si>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</si>
  <si>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</si>
  <si>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</si>
  <si>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</si>
  <si>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</si>
  <si>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</si>
  <si>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</si>
  <si>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</si>
  <si>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</si>
  <si>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</si>
  <si>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</si>
  <si>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</si>
  <si>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</si>
  <si>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</si>
  <si>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</si>
  <si>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</si>
  <si>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</si>
  <si>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</si>
  <si>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</si>
  <si>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</si>
  <si>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</si>
  <si>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</si>
  <si>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</si>
  <si>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</si>
  <si>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</si>
  <si>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</si>
  <si>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</si>
  <si>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</si>
  <si>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</si>
  <si>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</si>
  <si>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</si>
  <si>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</si>
  <si>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</si>
  <si>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</si>
  <si>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</si>
  <si>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</si>
  <si>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</si>
  <si>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</si>
  <si>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</si>
  <si>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</si>
  <si>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</si>
  <si>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</si>
  <si>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</si>
  <si>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</si>
  <si>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</si>
  <si>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</si>
  <si>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</si>
  <si>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</si>
  <si>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</si>
  <si>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</si>
  <si>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</si>
  <si>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</si>
  <si>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</si>
  <si>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</si>
  <si>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</si>
  <si>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</si>
  <si>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</si>
  <si>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</si>
  <si>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</si>
  <si>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</si>
  <si>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</si>
  <si>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</si>
  <si>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</si>
  <si>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</si>
  <si>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</si>
  <si>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</si>
  <si>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</si>
  <si>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</si>
  <si>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</si>
  <si>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</si>
  <si>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</si>
  <si>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</si>
  <si>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</si>
  <si>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</si>
  <si>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</si>
  <si>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</si>
  <si>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</si>
  <si>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</si>
  <si>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</si>
  <si>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</si>
  <si>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</si>
  <si>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</si>
  <si>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</si>
  <si>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</si>
  <si>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</si>
  <si>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</si>
  <si>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</si>
  <si>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</si>
  <si>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</si>
  <si>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</si>
  <si>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</si>
  <si>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</si>
  <si>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</si>
  <si>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</si>
  <si>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</si>
  <si>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</si>
  <si>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</si>
  <si>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</si>
  <si>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</si>
  <si>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</si>
  <si>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</si>
  <si>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</si>
  <si>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</si>
  <si>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</si>
  <si>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</si>
  <si>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</si>
  <si>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</si>
  <si>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</si>
  <si>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</si>
  <si>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</si>
  <si>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</si>
  <si>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</si>
  <si>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</si>
  <si>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</si>
  <si>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</si>
  <si>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</si>
  <si>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</si>
  <si>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</si>
  <si>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</si>
  <si>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</si>
  <si>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</si>
  <si>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</si>
  <si>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</si>
  <si>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</si>
  <si>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</si>
  <si>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</si>
  <si>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</si>
  <si>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</si>
  <si>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</si>
  <si>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</si>
  <si>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</si>
  <si>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</si>
  <si>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</si>
  <si>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</si>
  <si>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</si>
  <si>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</si>
  <si>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</si>
  <si>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</si>
  <si>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</si>
  <si>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</si>
  <si>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</si>
  <si>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</si>
  <si>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</si>
  <si>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</si>
  <si>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</si>
  <si>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</si>
  <si>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</si>
  <si>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</si>
  <si>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</si>
  <si>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</si>
  <si>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</si>
  <si>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</si>
  <si>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</si>
  <si>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</si>
  <si>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</si>
  <si>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</si>
  <si>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</si>
  <si>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</si>
  <si>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</si>
  <si>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</si>
  <si>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</si>
  <si>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</si>
  <si>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</si>
  <si>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</si>
  <si>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</si>
  <si>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</si>
  <si>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</si>
  <si>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</si>
  <si>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</si>
  <si>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</si>
  <si>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</si>
  <si>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</si>
  <si>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</si>
  <si>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</si>
  <si>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</si>
  <si>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</si>
  <si>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</si>
  <si>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</si>
  <si>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</si>
  <si>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</si>
  <si>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</si>
  <si>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</si>
  <si>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</si>
  <si>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</si>
  <si>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</si>
  <si>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</si>
  <si>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</si>
  <si>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</si>
  <si>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</si>
  <si>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</si>
  <si>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</si>
  <si>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</si>
  <si>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</si>
  <si>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</si>
  <si>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</si>
  <si>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</si>
  <si>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</si>
  <si>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</si>
  <si>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</si>
  <si>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</si>
  <si>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</si>
  <si>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</si>
  <si>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</si>
  <si>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</si>
  <si>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</si>
  <si>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</si>
  <si>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</si>
  <si>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</si>
  <si>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</si>
  <si>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</si>
  <si>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</si>
  <si>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</si>
  <si>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</si>
  <si>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</si>
  <si>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</si>
  <si>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</si>
  <si>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</si>
  <si>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</si>
  <si>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</si>
  <si>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</si>
  <si>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</si>
  <si>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</si>
  <si>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</si>
  <si>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</si>
  <si>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</si>
  <si>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</si>
  <si>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</si>
  <si>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</si>
  <si>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</si>
  <si>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</si>
  <si>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</si>
  <si>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</si>
  <si>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</si>
  <si>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</si>
  <si>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</si>
  <si>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</si>
  <si>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</si>
  <si>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</si>
  <si>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</si>
  <si>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</si>
  <si>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</si>
  <si>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</si>
  <si>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</si>
  <si>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</si>
  <si>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</si>
  <si>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</si>
  <si>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</si>
  <si>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</si>
  <si>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</si>
  <si>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</si>
  <si>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</si>
  <si>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</si>
  <si>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</si>
  <si>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</si>
  <si>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</si>
  <si>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</si>
  <si>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</si>
  <si>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</si>
  <si>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</si>
  <si>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</si>
  <si>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</si>
  <si>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</si>
  <si>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</si>
  <si>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</si>
  <si>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</si>
  <si>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</si>
  <si>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</si>
  <si>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</si>
  <si>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</si>
  <si>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</si>
  <si>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</si>
  <si>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</si>
  <si>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</si>
  <si>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</si>
  <si>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</si>
  <si>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</si>
  <si>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</si>
  <si>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</si>
  <si>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</si>
  <si>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</si>
  <si>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</si>
  <si>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</si>
  <si>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</si>
  <si>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</si>
  <si>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</si>
  <si>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</si>
  <si>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</si>
  <si>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</si>
  <si>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</si>
  <si>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</si>
  <si>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</si>
  <si>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</si>
  <si>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</si>
  <si>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</si>
  <si>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</si>
  <si>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</si>
  <si>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</si>
  <si>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</si>
  <si>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</si>
  <si>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</si>
  <si>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</si>
  <si>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</si>
  <si>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</si>
  <si>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</si>
  <si>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</si>
  <si>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</si>
  <si>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</si>
  <si>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</si>
  <si>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</si>
  <si>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</si>
  <si>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</si>
  <si>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</si>
  <si>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</si>
  <si>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</si>
  <si>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</si>
  <si>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</si>
  <si>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</si>
  <si>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</si>
  <si>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</si>
  <si>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</si>
  <si>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</si>
  <si>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</si>
  <si>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</si>
  <si>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</si>
  <si>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</si>
  <si>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</si>
  <si>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</si>
  <si>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</si>
  <si>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</si>
  <si>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</si>
  <si>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</si>
  <si>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</si>
  <si>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</si>
  <si>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</si>
  <si>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</si>
  <si>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</si>
  <si>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</si>
  <si>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</si>
  <si>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</si>
  <si>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</si>
  <si>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</si>
  <si>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</si>
  <si>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</si>
  <si>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</si>
  <si>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</si>
  <si>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</si>
  <si>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</si>
  <si>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</si>
  <si>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</si>
  <si>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</si>
  <si>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</si>
  <si>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</si>
  <si>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</si>
  <si>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</si>
  <si>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</si>
  <si>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</si>
  <si>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</si>
  <si>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</si>
  <si>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</si>
  <si>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</si>
  <si>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</si>
  <si>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</si>
  <si>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</si>
  <si>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</si>
  <si>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</si>
  <si>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</si>
  <si>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</si>
  <si>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</si>
  <si>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</si>
  <si>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</si>
  <si>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</si>
  <si>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</si>
  <si>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</si>
  <si>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</si>
  <si>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</si>
  <si>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</si>
  <si>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</si>
  <si>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</si>
  <si>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</si>
  <si>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</si>
  <si>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</si>
  <si>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</si>
  <si>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</si>
  <si>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</si>
  <si>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</si>
  <si>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</si>
  <si>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</si>
  <si>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</si>
  <si>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</si>
  <si>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</si>
  <si>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</si>
  <si>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</si>
  <si>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</si>
  <si>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</si>
  <si>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</si>
  <si>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</si>
  <si>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</si>
  <si>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</si>
  <si>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</si>
  <si>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</si>
  <si>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</si>
  <si>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</si>
  <si>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</si>
  <si>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</si>
  <si>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</si>
  <si>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</si>
  <si>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</si>
  <si>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</si>
  <si>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</si>
  <si>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</si>
  <si>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</si>
  <si>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</si>
  <si>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</si>
  <si>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</si>
  <si>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</si>
  <si>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</si>
  <si>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</si>
  <si>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</si>
  <si>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</si>
  <si>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</si>
  <si>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</si>
  <si>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</si>
  <si>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</si>
  <si>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</si>
  <si>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</si>
  <si>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</si>
  <si>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</si>
  <si>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</si>
  <si>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</si>
  <si>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</si>
  <si>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</si>
  <si>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</si>
  <si>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</si>
  <si>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</si>
  <si>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</si>
  <si>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</si>
  <si>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</si>
  <si>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</si>
  <si>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</si>
  <si>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</si>
  <si>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</si>
  <si>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</si>
  <si>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</si>
  <si>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</si>
  <si>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</si>
  <si>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</si>
  <si>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</si>
  <si>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</si>
  <si>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</si>
  <si>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</si>
  <si>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</si>
  <si>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</si>
  <si>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</si>
  <si>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</si>
  <si>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</si>
  <si>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</si>
  <si>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</si>
  <si>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</si>
  <si>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</si>
  <si>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</si>
  <si>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</si>
  <si>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</si>
  <si>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</si>
  <si>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</si>
  <si>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</si>
  <si>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</si>
  <si>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</si>
  <si>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</si>
  <si>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</si>
  <si>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</si>
  <si>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</si>
  <si>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</si>
  <si>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</si>
  <si>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</si>
  <si>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</si>
  <si>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</si>
  <si>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</si>
  <si>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</si>
  <si>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</si>
  <si>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</si>
  <si>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</si>
  <si>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</si>
  <si>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</si>
  <si>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</si>
  <si>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</si>
  <si>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</si>
  <si>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</si>
  <si>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</si>
  <si>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</si>
  <si>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</si>
  <si>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</si>
  <si>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</si>
  <si>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</si>
  <si>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</si>
  <si>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</si>
  <si>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</si>
  <si>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</si>
  <si>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</si>
  <si>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</si>
  <si>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</si>
  <si>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</si>
  <si>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</si>
  <si>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</si>
  <si>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</si>
  <si>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</si>
  <si>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</si>
  <si>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</si>
  <si>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</si>
  <si>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</si>
  <si>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</si>
  <si>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</si>
  <si>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</si>
  <si>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</si>
  <si>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</si>
  <si>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</si>
  <si>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</si>
  <si>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</si>
  <si>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</si>
  <si>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</si>
  <si>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</si>
  <si>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</si>
  <si>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</si>
  <si>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</si>
  <si>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</si>
  <si>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</si>
  <si>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</si>
  <si>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</si>
  <si>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</si>
  <si>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</si>
  <si>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</si>
  <si>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</si>
  <si>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</si>
  <si>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</si>
  <si>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</si>
  <si>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</si>
  <si>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</si>
  <si>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</si>
  <si>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</si>
  <si>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</si>
  <si>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</si>
  <si>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</si>
  <si>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</si>
  <si>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</si>
  <si>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</si>
  <si>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</si>
  <si>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</si>
  <si>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</si>
  <si>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</si>
  <si>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</si>
  <si>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</si>
  <si>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</si>
  <si>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</si>
  <si>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</si>
  <si>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</si>
  <si>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</si>
  <si>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</si>
  <si>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</si>
  <si>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</si>
  <si>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</si>
  <si>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</si>
  <si>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</si>
  <si>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</si>
  <si>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</si>
  <si>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</si>
  <si>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</si>
  <si>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</si>
  <si>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</si>
  <si>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</si>
  <si>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</si>
  <si>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</si>
  <si>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</si>
  <si>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</si>
  <si>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</si>
  <si>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</si>
  <si>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</si>
  <si>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</si>
  <si>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</si>
  <si>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</si>
  <si>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</si>
  <si>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</si>
  <si>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</si>
  <si>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</si>
  <si>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</si>
  <si>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</si>
  <si>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</si>
  <si>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</si>
  <si>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</si>
  <si>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</si>
  <si>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</si>
  <si>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</si>
  <si>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</si>
  <si>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</si>
  <si>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</si>
  <si>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</si>
  <si>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</si>
  <si>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</si>
  <si>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</si>
  <si>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</si>
  <si>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</si>
  <si>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</si>
  <si>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</si>
  <si>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</si>
  <si>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</si>
  <si>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</si>
  <si>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</si>
  <si>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</si>
  <si>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</si>
  <si>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</si>
  <si>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</si>
  <si>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</si>
  <si>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</si>
  <si>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</si>
  <si>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</si>
  <si>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</si>
  <si>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</si>
  <si>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</si>
  <si>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</si>
  <si>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</si>
  <si>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</si>
  <si>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</si>
  <si>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</si>
  <si>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</si>
  <si>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</si>
  <si>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</si>
  <si>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</si>
  <si>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</si>
  <si>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</si>
  <si>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</si>
  <si>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</si>
  <si>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</si>
  <si>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</si>
  <si>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</si>
  <si>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</si>
  <si>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</si>
  <si>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</si>
  <si>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</si>
  <si>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</si>
  <si>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</si>
  <si>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</si>
  <si>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</si>
  <si>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</si>
  <si>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</si>
  <si>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</si>
  <si>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</si>
  <si>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</si>
  <si>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</si>
  <si>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</si>
  <si>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</si>
  <si>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</si>
  <si>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</si>
  <si>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</si>
  <si>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</si>
  <si>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</si>
  <si>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</si>
  <si>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</si>
  <si>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</si>
  <si>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</si>
  <si>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</si>
  <si>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</si>
  <si>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</si>
  <si>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</si>
  <si>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</si>
  <si>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</si>
  <si>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</si>
  <si>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</si>
  <si>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</si>
  <si>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</si>
  <si>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</si>
  <si>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</si>
  <si>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</si>
  <si>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</si>
  <si>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</si>
  <si>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</si>
  <si>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</si>
  <si>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</si>
  <si>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</si>
  <si>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</si>
  <si>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</si>
  <si>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</si>
  <si>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</si>
  <si>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</si>
  <si>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</si>
  <si>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</si>
  <si>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</si>
  <si>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</si>
  <si>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</si>
  <si>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</si>
  <si>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</si>
  <si>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</si>
  <si>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</si>
  <si>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</si>
  <si>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</si>
  <si>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</si>
  <si>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</si>
  <si>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</si>
  <si>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</si>
  <si>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</si>
  <si>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</si>
  <si>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</si>
  <si>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</si>
  <si>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</si>
  <si>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</si>
  <si>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</si>
  <si>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</si>
  <si>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</si>
  <si>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</si>
  <si>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</si>
  <si>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</si>
  <si>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</si>
  <si>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</si>
  <si>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</si>
  <si>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</si>
  <si>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</si>
  <si>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</si>
  <si>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</si>
  <si>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</si>
  <si>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</si>
  <si>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</si>
  <si>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</si>
  <si>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</si>
  <si>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</si>
  <si>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</si>
  <si>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</si>
  <si>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</si>
  <si>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</si>
  <si>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</si>
  <si>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</si>
  <si>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</si>
  <si>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</si>
  <si>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</si>
  <si>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</si>
  <si>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</si>
  <si>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</si>
  <si>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</si>
  <si>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</si>
  <si>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</si>
  <si>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</si>
  <si>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</si>
  <si>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</si>
  <si>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</si>
  <si>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</si>
  <si>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</si>
  <si>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</si>
  <si>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</si>
  <si>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</si>
  <si>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</si>
  <si>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</si>
  <si>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</si>
  <si>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</si>
  <si>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</si>
  <si>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</si>
  <si>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</si>
  <si>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</si>
  <si>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</si>
  <si>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</si>
  <si>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</si>
  <si>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</si>
  <si>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</si>
  <si>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</si>
  <si>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</si>
  <si>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</si>
  <si>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</si>
  <si>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</si>
  <si>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</si>
  <si>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</si>
  <si>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</si>
  <si>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</si>
  <si>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</si>
  <si>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</si>
  <si>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</si>
  <si>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</si>
  <si>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</si>
  <si>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</si>
  <si>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</si>
  <si>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</si>
  <si>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</si>
  <si>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</si>
  <si>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</si>
  <si>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</si>
  <si>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</si>
  <si>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</si>
  <si>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</si>
  <si>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</si>
  <si>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</si>
  <si>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</si>
  <si>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</si>
  <si>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</si>
  <si>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</si>
  <si>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</si>
  <si>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</si>
  <si>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</si>
  <si>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</si>
  <si>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</si>
  <si>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</si>
  <si>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</si>
  <si>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</si>
  <si>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</si>
  <si>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</si>
  <si>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</si>
  <si>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</si>
  <si>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</si>
  <si>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</si>
  <si>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</si>
  <si>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</si>
  <si>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</si>
  <si>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</si>
  <si>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</si>
  <si>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</si>
  <si>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</si>
  <si>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</si>
  <si>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</si>
  <si>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</si>
  <si>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</si>
  <si>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</si>
  <si>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</si>
  <si>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</si>
  <si>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</si>
  <si>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</si>
  <si>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</si>
  <si>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</si>
  <si>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</si>
  <si>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</si>
  <si>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</si>
  <si>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</si>
  <si>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</si>
  <si>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</si>
  <si>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</si>
  <si>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</si>
  <si>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</si>
  <si>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</si>
  <si>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</si>
  <si>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</si>
  <si>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</si>
  <si>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</si>
  <si>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</si>
  <si>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</si>
  <si>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</si>
  <si>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</si>
  <si>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</si>
  <si>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</si>
  <si>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</si>
  <si>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</si>
  <si>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</si>
  <si>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</si>
  <si>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</si>
  <si>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</si>
  <si>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</si>
  <si>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</si>
  <si>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</si>
  <si>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</si>
  <si>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</si>
  <si>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</si>
  <si>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</si>
  <si>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</si>
  <si>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</si>
  <si>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</si>
  <si>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</si>
  <si>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</si>
  <si>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</si>
  <si>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</si>
  <si>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</si>
  <si>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</si>
  <si>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</si>
  <si>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</si>
  <si>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</si>
  <si>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</si>
  <si>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</si>
  <si>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</si>
  <si>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</si>
  <si>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</si>
  <si>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</si>
  <si>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</si>
  <si>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</si>
  <si>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</si>
  <si>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</si>
  <si>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</si>
  <si>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</si>
  <si>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</si>
  <si>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</si>
  <si>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</si>
  <si>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</si>
  <si>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</si>
  <si>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</si>
  <si>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</si>
  <si>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</si>
  <si>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</si>
  <si>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</si>
  <si>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</si>
  <si>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</si>
  <si>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</si>
  <si>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</si>
  <si>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</si>
  <si>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</si>
  <si>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</si>
  <si>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</si>
  <si>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</si>
  <si>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</si>
  <si>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</si>
  <si>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</si>
  <si>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</si>
  <si>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</si>
  <si>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</si>
  <si>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</si>
  <si>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</si>
  <si>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</si>
  <si>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</si>
  <si>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</si>
  <si>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</si>
  <si>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</si>
  <si>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</si>
  <si>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</si>
  <si>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</si>
  <si>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</si>
  <si>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</si>
  <si>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</si>
  <si>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</si>
  <si>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</si>
  <si>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</si>
  <si>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</si>
  <si>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</si>
  <si>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</si>
  <si>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</si>
  <si>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</si>
  <si>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</si>
  <si>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</si>
  <si>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</si>
  <si>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</si>
  <si>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</si>
  <si>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</si>
  <si>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</si>
  <si>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</si>
  <si>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</si>
  <si>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</si>
  <si>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</si>
  <si>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</si>
  <si>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</si>
  <si>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</si>
  <si>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</si>
  <si>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</si>
  <si>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</si>
  <si>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</si>
  <si>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</si>
  <si>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</si>
  <si>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</si>
  <si>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</si>
  <si>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</si>
  <si>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</si>
  <si>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</si>
  <si>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</si>
  <si>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</si>
  <si>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</si>
  <si>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</si>
  <si>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</si>
  <si>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</si>
  <si>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</si>
  <si>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</si>
  <si>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</si>
  <si>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</si>
  <si>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</si>
  <si>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</si>
  <si>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</si>
  <si>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</si>
  <si>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</si>
  <si>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</si>
  <si>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</si>
  <si>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</si>
  <si>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</si>
  <si>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</si>
  <si>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</si>
  <si>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</si>
  <si>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</si>
  <si>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</si>
  <si>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</si>
  <si>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</si>
  <si>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</si>
  <si>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</si>
  <si>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</si>
  <si>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</si>
  <si>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</si>
  <si>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</si>
  <si>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</si>
  <si>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</si>
  <si>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</si>
  <si>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</si>
  <si>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</si>
  <si>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</si>
  <si>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</si>
  <si>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</si>
  <si>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</si>
  <si>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</si>
  <si>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</si>
  <si>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</si>
  <si>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</si>
  <si>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</si>
  <si>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</si>
  <si>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</si>
  <si>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</si>
  <si>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</si>
  <si>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</si>
  <si>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</si>
  <si>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</si>
  <si>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</si>
  <si>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</si>
  <si>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</si>
  <si>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</si>
  <si>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</si>
  <si>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</si>
  <si>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</si>
  <si>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</si>
  <si>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</si>
  <si>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</si>
  <si>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</si>
  <si>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</si>
  <si>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</si>
  <si>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</si>
  <si>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</si>
  <si>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</si>
  <si>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</si>
  <si>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</si>
  <si>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</si>
  <si>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</si>
  <si>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</si>
  <si>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</si>
  <si>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</si>
  <si>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</si>
  <si>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</si>
  <si>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</si>
  <si>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</si>
  <si>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</si>
  <si>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</si>
  <si>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</si>
  <si>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</si>
  <si>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</si>
  <si>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</si>
  <si>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</si>
  <si>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</si>
  <si>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</si>
  <si>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</si>
  <si>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</si>
  <si>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</si>
  <si>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</si>
  <si>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</si>
  <si>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</si>
  <si>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</si>
  <si>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</si>
  <si>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</si>
  <si>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</si>
  <si>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</si>
  <si>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</si>
  <si>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</si>
  <si>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</si>
  <si>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</si>
  <si>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</si>
  <si>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</si>
  <si>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</si>
  <si>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</si>
  <si>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</si>
  <si>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</si>
  <si>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</si>
  <si>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</si>
  <si>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</si>
  <si>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</si>
  <si>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</si>
  <si>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</si>
  <si>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</si>
  <si>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</si>
  <si>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</si>
  <si>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</si>
  <si>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</si>
  <si>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</si>
  <si>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</si>
  <si>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</si>
  <si>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</si>
  <si>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</si>
  <si>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</si>
  <si>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</si>
  <si>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</si>
  <si>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</si>
  <si>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</si>
  <si>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</si>
  <si>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</si>
  <si>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</si>
  <si>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</si>
  <si>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</si>
  <si>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</si>
  <si>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</si>
  <si>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</si>
  <si>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</si>
  <si>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</si>
  <si>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</si>
  <si>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</si>
  <si>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</si>
  <si>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</si>
  <si>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</si>
  <si>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</si>
  <si>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</si>
  <si>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</si>
  <si>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</si>
  <si>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</si>
  <si>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</si>
  <si>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</si>
  <si>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</si>
  <si>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</si>
  <si>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</si>
  <si>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</si>
  <si>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</si>
  <si>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</si>
  <si>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</si>
  <si>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</si>
  <si>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</si>
  <si>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</si>
  <si>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</si>
  <si>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</si>
  <si>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</si>
  <si>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</si>
  <si>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</si>
  <si>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</si>
  <si>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</si>
  <si>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</si>
  <si>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</si>
  <si>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</si>
  <si>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</si>
  <si>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</si>
  <si>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</si>
  <si>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</si>
  <si>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</si>
  <si>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</si>
  <si>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</si>
  <si>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</si>
  <si>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</si>
  <si>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</si>
  <si>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</si>
  <si>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</si>
  <si>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</si>
  <si>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</si>
  <si>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</si>
  <si>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</si>
  <si>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</si>
  <si>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</si>
  <si>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</si>
  <si>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</si>
  <si>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</si>
  <si>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</si>
  <si>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</si>
  <si>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</si>
  <si>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</si>
  <si>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</si>
  <si>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</si>
  <si>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</si>
  <si>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</si>
  <si>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</si>
  <si>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</si>
  <si>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</si>
  <si>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</si>
  <si>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</si>
  <si>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</si>
  <si>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</si>
  <si>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</si>
  <si>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</si>
  <si>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</si>
  <si>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</si>
  <si>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</si>
  <si>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</si>
  <si>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</si>
  <si>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</si>
  <si>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</si>
  <si>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</si>
  <si>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</si>
  <si>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</si>
  <si>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</si>
  <si>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</si>
  <si>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</si>
  <si>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</si>
  <si>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</si>
  <si>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</si>
  <si>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</si>
  <si>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</si>
  <si>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</si>
  <si>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</si>
  <si>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</si>
  <si>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</si>
  <si>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</si>
  <si>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</si>
  <si>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</si>
  <si>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</si>
  <si>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</si>
  <si>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</si>
  <si>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</si>
  <si>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</si>
  <si>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</si>
  <si>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</si>
  <si>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</si>
  <si>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</si>
  <si>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</si>
  <si>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</si>
  <si>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</si>
  <si>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</si>
  <si>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</si>
  <si>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</si>
  <si>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</si>
  <si>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</si>
  <si>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</si>
  <si>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</si>
  <si>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</si>
  <si>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</si>
  <si>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</si>
  <si>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</si>
  <si>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</si>
  <si>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</si>
  <si>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</si>
  <si>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</si>
  <si>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</si>
  <si>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</si>
  <si>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</si>
  <si>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</si>
  <si>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</si>
  <si>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</si>
  <si>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</si>
  <si>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</si>
  <si>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</si>
  <si>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</si>
  <si>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</si>
  <si>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</si>
  <si>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</si>
  <si>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</si>
  <si>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</si>
  <si>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</si>
  <si>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</si>
  <si>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</si>
  <si>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</si>
  <si>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</si>
  <si>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</si>
  <si>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</si>
  <si>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</si>
  <si>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</si>
  <si>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</si>
  <si>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</si>
  <si>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</si>
  <si>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</si>
  <si>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</si>
  <si>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</si>
  <si>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</si>
  <si>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</si>
  <si>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</si>
  <si>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</si>
  <si>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</si>
  <si>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</si>
  <si>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</si>
  <si>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</si>
  <si>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</si>
  <si>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</si>
  <si>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</si>
  <si>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</si>
  <si>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</si>
  <si>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</si>
  <si>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</si>
  <si>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</si>
  <si>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</si>
  <si>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</si>
  <si>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</si>
  <si>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</si>
  <si>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</si>
  <si>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</si>
  <si>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</si>
  <si>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</si>
  <si>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</si>
  <si>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</si>
  <si>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</si>
  <si>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</si>
  <si>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</si>
  <si>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</si>
  <si>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</si>
  <si>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</si>
  <si>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</si>
  <si>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</si>
  <si>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</si>
  <si>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</si>
  <si>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</si>
  <si>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</si>
  <si>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</si>
  <si>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</si>
  <si>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</si>
  <si>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</si>
  <si>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</si>
  <si>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</si>
  <si>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</si>
  <si>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</si>
  <si>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</si>
  <si>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</si>
  <si>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</si>
  <si>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</si>
  <si>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</si>
  <si>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</si>
  <si>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</si>
  <si>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</si>
  <si>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</si>
  <si>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</si>
  <si>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</si>
  <si>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</si>
  <si>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</si>
  <si>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</si>
  <si>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</si>
  <si>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</si>
  <si>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</si>
  <si>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</si>
  <si>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</si>
  <si>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</si>
  <si>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</si>
  <si>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</si>
  <si>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</si>
  <si>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</si>
  <si>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</si>
  <si>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</si>
  <si>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</si>
  <si>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</si>
  <si>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</si>
  <si>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</si>
  <si>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</si>
  <si>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</si>
  <si>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</si>
  <si>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</si>
  <si>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</si>
  <si>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</si>
  <si>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</si>
  <si>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</si>
  <si>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</si>
  <si>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</si>
  <si>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</si>
  <si>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</si>
  <si>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</si>
  <si>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</si>
  <si>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</si>
  <si>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</si>
  <si>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</si>
  <si>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</si>
  <si>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</si>
  <si>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</si>
  <si>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</si>
  <si>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</si>
  <si>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</si>
  <si>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</si>
  <si>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</si>
  <si>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</si>
  <si>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</si>
  <si>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</si>
  <si>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</si>
  <si>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</si>
  <si>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</si>
  <si>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</si>
  <si>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</si>
  <si>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</si>
  <si>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</si>
  <si>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</si>
  <si>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</si>
  <si>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</si>
  <si>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</si>
  <si>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</si>
  <si>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</si>
  <si>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</si>
  <si>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</si>
  <si>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</si>
  <si>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</si>
  <si>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</si>
  <si>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</si>
  <si>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</si>
  <si>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</si>
  <si>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</si>
  <si>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</si>
  <si>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</si>
  <si>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</si>
  <si>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</si>
  <si>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</si>
  <si>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</si>
  <si>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</si>
  <si>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</si>
  <si>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</si>
  <si>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</si>
  <si>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</si>
  <si>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</si>
  <si>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</si>
  <si>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</si>
  <si>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</si>
  <si>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</si>
  <si>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</si>
  <si>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</si>
  <si>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</si>
  <si>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</si>
  <si>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</si>
  <si>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</si>
  <si>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</si>
  <si>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</si>
  <si>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</si>
  <si>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</si>
  <si>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</si>
  <si>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</si>
  <si>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</si>
  <si>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</si>
  <si>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</si>
  <si>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</si>
  <si>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</si>
  <si>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</si>
  <si>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</si>
  <si>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</si>
  <si>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</si>
  <si>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</si>
  <si>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</si>
  <si>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</si>
  <si>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</si>
  <si>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</si>
  <si>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</si>
  <si>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</si>
  <si>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</si>
  <si>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</si>
  <si>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</si>
  <si>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</si>
  <si>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</si>
  <si>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</si>
  <si>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</si>
  <si>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</si>
  <si>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</si>
  <si>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</si>
  <si>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</si>
  <si>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</si>
  <si>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</si>
  <si>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</si>
  <si>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</si>
  <si>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</si>
  <si>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</si>
  <si>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</si>
  <si>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</si>
  <si>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</si>
  <si>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</si>
  <si>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</si>
  <si>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</si>
  <si>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</si>
  <si>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</si>
  <si>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</si>
  <si>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</si>
  <si>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</si>
  <si>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</si>
  <si>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</si>
  <si>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</si>
  <si>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</si>
  <si>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</si>
  <si>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</si>
  <si>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</si>
  <si>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</si>
  <si>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</si>
  <si>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</si>
  <si>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</si>
  <si>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</si>
  <si>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</si>
  <si>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</si>
  <si>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</si>
  <si>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</si>
  <si>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</si>
  <si>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</si>
  <si>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</si>
  <si>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</si>
  <si>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</si>
  <si>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</si>
  <si>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</si>
  <si>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</si>
  <si>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</si>
  <si>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</si>
  <si>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</si>
  <si>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</si>
  <si>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</si>
  <si>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</si>
  <si>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</si>
  <si>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</si>
  <si>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</si>
  <si>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</si>
  <si>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</si>
  <si>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</si>
  <si>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</si>
  <si>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</si>
  <si>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</si>
  <si>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</si>
  <si>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</si>
  <si>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</si>
  <si>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</si>
  <si>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</si>
  <si>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</si>
  <si>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</si>
  <si>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</si>
  <si>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</si>
  <si>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</si>
  <si>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</si>
  <si>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</si>
  <si>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</si>
  <si>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</si>
  <si>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</si>
  <si>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</si>
  <si>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</si>
  <si>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</si>
  <si>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</si>
  <si>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</si>
  <si>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</si>
  <si>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</si>
  <si>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</si>
  <si>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</si>
  <si>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</si>
  <si>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</si>
  <si>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</si>
  <si>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</si>
  <si>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</si>
  <si>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</si>
  <si>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</si>
  <si>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</si>
  <si>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</si>
  <si>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</si>
  <si>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</si>
  <si>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</si>
  <si>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</si>
  <si>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</si>
  <si>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</si>
  <si>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</si>
  <si>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</si>
  <si>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</si>
  <si>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</si>
  <si>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</si>
  <si>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</si>
  <si>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</si>
  <si>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</si>
  <si>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</si>
  <si>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</si>
  <si>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</si>
  <si>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</si>
  <si>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</si>
  <si>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</si>
  <si>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</si>
  <si>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</si>
  <si>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</si>
  <si>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</si>
  <si>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</si>
  <si>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</si>
  <si>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</si>
  <si>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</si>
  <si>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</si>
  <si>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</si>
  <si>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</si>
  <si>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</si>
  <si>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</si>
  <si>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</si>
  <si>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</si>
  <si>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</si>
  <si>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</si>
  <si>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</si>
  <si>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</si>
  <si>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</si>
  <si>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</si>
  <si>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</si>
  <si>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</si>
  <si>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</si>
  <si>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</si>
  <si>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</si>
  <si>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</si>
  <si>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</si>
  <si>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</si>
  <si>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</si>
  <si>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</si>
  <si>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</si>
  <si>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</si>
  <si>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</si>
  <si>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</si>
  <si>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</si>
  <si>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</si>
  <si>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</si>
  <si>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</si>
  <si>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</si>
  <si>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</si>
  <si>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</si>
  <si>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</si>
  <si>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</si>
  <si>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</si>
  <si>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</si>
  <si>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</si>
  <si>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</si>
  <si>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</si>
  <si>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</si>
  <si>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</si>
  <si>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</si>
  <si>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</si>
  <si>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</si>
  <si>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</si>
  <si>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</si>
  <si>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</si>
  <si>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</si>
  <si>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</si>
  <si>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</si>
  <si>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</si>
  <si>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</si>
  <si>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</si>
  <si>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</si>
  <si>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</si>
  <si>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</si>
  <si>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</si>
  <si>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</si>
  <si>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</si>
  <si>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</si>
  <si>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</si>
  <si>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</si>
  <si>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</si>
  <si>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</si>
  <si>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</si>
  <si>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</si>
  <si>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</si>
  <si>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</si>
  <si>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</si>
  <si>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</si>
  <si>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</si>
  <si>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</si>
  <si>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</si>
  <si>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</si>
  <si>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</si>
  <si>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</si>
  <si>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</si>
  <si>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</si>
  <si>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</si>
  <si>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</si>
  <si>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</si>
  <si>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</si>
  <si>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</si>
  <si>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</si>
  <si>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</si>
  <si>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</si>
  <si>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</si>
  <si>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</si>
  <si>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</si>
  <si>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</si>
  <si>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</si>
  <si>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</si>
  <si>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</si>
  <si>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</si>
  <si>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</si>
  <si>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</si>
  <si>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</si>
  <si>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</si>
  <si>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</si>
  <si>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</si>
  <si>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</si>
  <si>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</si>
  <si>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</si>
  <si>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</si>
  <si>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</si>
  <si>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</si>
  <si>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</si>
  <si>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</si>
  <si>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</si>
  <si>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</si>
  <si>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</si>
  <si>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</si>
  <si>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</si>
  <si>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</si>
  <si>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</si>
  <si>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</si>
  <si>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</si>
  <si>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</si>
  <si>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</si>
  <si>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</si>
  <si>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</si>
  <si>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</si>
  <si>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</si>
  <si>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</si>
  <si>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</si>
  <si>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</si>
  <si>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</si>
  <si>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</si>
  <si>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</si>
  <si>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</si>
  <si>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</si>
  <si>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</si>
  <si>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</si>
  <si>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</si>
  <si>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</si>
  <si>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</si>
  <si>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</si>
  <si>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</si>
  <si>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</si>
  <si>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</si>
  <si>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</si>
  <si>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</si>
  <si>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</si>
  <si>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</si>
  <si>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</si>
  <si>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</si>
  <si>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</si>
  <si>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</si>
  <si>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</si>
  <si>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</si>
  <si>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</si>
  <si>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</si>
  <si>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</si>
  <si>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</si>
  <si>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</si>
  <si>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</si>
  <si>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</si>
  <si>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</si>
  <si>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</si>
  <si>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</si>
  <si>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</si>
  <si>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</si>
  <si>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</si>
  <si>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</si>
  <si>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</si>
  <si>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</si>
  <si>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</si>
  <si>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</si>
  <si>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</si>
  <si>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</si>
  <si>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</si>
  <si>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</si>
  <si>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</si>
  <si>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</si>
  <si>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</si>
  <si>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</si>
  <si>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</si>
  <si>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</si>
  <si>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</si>
  <si>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</si>
  <si>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</si>
  <si>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</si>
  <si>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</si>
  <si>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</si>
  <si>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</si>
  <si>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</si>
  <si>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</si>
  <si>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</si>
  <si>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</si>
  <si>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</si>
  <si>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</si>
  <si>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</si>
  <si>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</si>
  <si>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</si>
  <si>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</si>
  <si>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</si>
  <si>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</si>
  <si>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</si>
  <si>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</si>
  <si>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</si>
  <si>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</si>
  <si>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</si>
  <si>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</si>
  <si>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</si>
  <si>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</si>
  <si>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</si>
  <si>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</si>
  <si>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</si>
  <si>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</si>
  <si>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</si>
  <si>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</si>
  <si>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</si>
  <si>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</si>
  <si>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</si>
  <si>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</si>
  <si>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</si>
  <si>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</si>
  <si>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</si>
  <si>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</si>
  <si>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</si>
  <si>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</si>
  <si>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</si>
  <si>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</si>
  <si>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</si>
  <si>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</si>
  <si>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</si>
  <si>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</si>
  <si>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</si>
  <si>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</si>
  <si>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</si>
  <si>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</si>
  <si>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</si>
  <si>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</si>
  <si>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</si>
  <si>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</si>
  <si>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</si>
  <si>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</si>
  <si>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</si>
  <si>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</si>
  <si>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</si>
  <si>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</si>
  <si>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</si>
  <si>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</si>
  <si>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</si>
  <si>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</si>
  <si>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</si>
  <si>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</si>
  <si>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</si>
  <si>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</si>
  <si>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</si>
  <si>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</si>
  <si>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</si>
  <si>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</si>
  <si>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</si>
  <si>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</si>
  <si>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</si>
  <si>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</si>
  <si>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</si>
  <si>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</si>
  <si>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</si>
  <si>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</si>
  <si>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</si>
  <si>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</si>
  <si>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</si>
  <si>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</si>
  <si>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</si>
  <si>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</si>
  <si>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</si>
  <si>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</si>
  <si>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</si>
  <si>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</si>
  <si>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</si>
  <si>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</si>
  <si>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</si>
  <si>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</si>
  <si>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</si>
  <si>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</si>
  <si>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</si>
  <si>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</si>
  <si>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</si>
  <si>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</si>
  <si>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</si>
  <si>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</si>
  <si>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</si>
  <si>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</si>
  <si>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</si>
  <si>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</si>
  <si>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</si>
  <si>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</si>
  <si>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</si>
  <si>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</si>
  <si>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</si>
  <si>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</si>
  <si>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</si>
  <si>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</si>
  <si>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</si>
  <si>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</si>
  <si>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</si>
  <si>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</si>
  <si>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</si>
  <si>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</si>
  <si>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</si>
  <si>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</si>
  <si>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</si>
  <si>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</si>
  <si>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</si>
  <si>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</si>
  <si>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</si>
  <si>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</si>
  <si>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</si>
  <si>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</si>
  <si>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</si>
  <si>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</si>
  <si>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</si>
  <si>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</si>
  <si>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</si>
  <si>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</si>
  <si>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</si>
  <si>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</si>
  <si>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</si>
  <si>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</si>
  <si>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</si>
  <si>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</si>
  <si>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</si>
  <si>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</si>
  <si>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</si>
  <si>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</si>
  <si>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</si>
  <si>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</si>
  <si>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</si>
  <si>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</si>
  <si>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</si>
  <si>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</si>
  <si>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</si>
  <si>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</si>
  <si>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</si>
  <si>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</si>
  <si>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</si>
  <si>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</si>
  <si>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</si>
  <si>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</si>
  <si>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</si>
  <si>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</si>
  <si>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</si>
  <si>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</si>
  <si>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</si>
  <si>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</si>
  <si>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</si>
  <si>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</si>
  <si>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</si>
  <si>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</si>
  <si>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</si>
  <si>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</si>
  <si>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</si>
  <si>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</si>
  <si>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</si>
  <si>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</si>
  <si>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</si>
  <si>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</si>
  <si>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</si>
  <si>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</si>
  <si>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</si>
  <si>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</si>
  <si>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</si>
  <si>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</si>
  <si>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</si>
  <si>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</si>
  <si>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</si>
  <si>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</si>
  <si>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</si>
  <si>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</si>
  <si>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</si>
  <si>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</si>
  <si>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</si>
  <si>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</si>
  <si>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</si>
  <si>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</si>
  <si>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</si>
  <si>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</si>
  <si>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</si>
  <si>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</si>
  <si>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</si>
  <si>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</si>
  <si>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</si>
  <si>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</si>
  <si>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</si>
  <si>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</si>
  <si>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</si>
  <si>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</si>
  <si>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</si>
  <si>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</si>
  <si>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</si>
  <si>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</si>
  <si>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</si>
  <si>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</si>
  <si>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</si>
  <si>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</si>
  <si>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</si>
  <si>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</si>
  <si>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</si>
  <si>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</si>
  <si>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</si>
  <si>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</si>
  <si>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</si>
  <si>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</si>
  <si>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</si>
  <si>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</si>
  <si>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</si>
  <si>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</si>
  <si>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</si>
  <si>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</si>
  <si>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</si>
  <si>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</si>
  <si>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</si>
  <si>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</si>
  <si>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</si>
  <si>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</si>
  <si>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</si>
  <si>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</si>
  <si>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</si>
  <si>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</si>
  <si>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</si>
  <si>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</si>
  <si>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</si>
  <si>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</si>
  <si>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</si>
  <si>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</si>
  <si>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</si>
  <si>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</si>
  <si>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</si>
  <si>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</si>
  <si>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</si>
  <si>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</si>
  <si>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</si>
  <si>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</si>
  <si>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</si>
  <si>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</si>
  <si>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</si>
  <si>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</si>
  <si>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</si>
  <si>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</si>
  <si>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</si>
  <si>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</si>
  <si>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</si>
  <si>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</si>
  <si>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</si>
  <si>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</si>
  <si>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</si>
  <si>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</si>
  <si>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</si>
  <si>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</si>
  <si>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</si>
  <si>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</si>
  <si>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</si>
  <si>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</si>
  <si>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</si>
  <si>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</si>
  <si>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</si>
  <si>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</si>
  <si>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</si>
  <si>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</si>
  <si>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</si>
  <si>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</si>
  <si>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</si>
  <si>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</si>
  <si>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</si>
  <si>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</si>
  <si>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</si>
  <si>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</si>
  <si>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</si>
  <si>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</si>
  <si>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</si>
  <si>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</si>
  <si>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</si>
  <si>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</si>
  <si>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</si>
  <si>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</si>
  <si>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</si>
  <si>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</si>
  <si>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</si>
  <si>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</si>
  <si>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</si>
  <si>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</si>
  <si>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</si>
  <si>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</si>
  <si>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</si>
  <si>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</si>
  <si>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</si>
  <si>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</si>
  <si>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</si>
  <si>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</si>
  <si>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</si>
  <si>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</si>
  <si>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</si>
  <si>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</si>
  <si>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</si>
  <si>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</si>
  <si>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</si>
  <si>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</si>
  <si>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</si>
  <si>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</si>
  <si>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</si>
  <si>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</si>
  <si>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</si>
  <si>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</si>
  <si>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</si>
  <si>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</si>
  <si>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</si>
  <si>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</si>
  <si>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</si>
  <si>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</si>
  <si>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</si>
  <si>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</si>
  <si>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</si>
  <si>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</si>
  <si>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</si>
  <si>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</si>
  <si>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</si>
  <si>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</si>
  <si>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</si>
  <si>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</si>
  <si>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</si>
  <si>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</si>
  <si>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</si>
  <si>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</si>
  <si>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</si>
  <si>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</si>
  <si>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</si>
  <si>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</si>
  <si>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</si>
  <si>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</si>
  <si>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</si>
  <si>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</si>
  <si>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</si>
  <si>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</si>
  <si>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</si>
  <si>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</si>
  <si>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</si>
  <si>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</si>
  <si>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</si>
  <si>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</si>
  <si>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</si>
  <si>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</si>
  <si>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</si>
  <si>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</si>
  <si>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</si>
  <si>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</si>
  <si>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</si>
  <si>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</si>
  <si>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</si>
  <si>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</si>
  <si>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</si>
  <si>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</si>
  <si>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</si>
  <si>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</si>
  <si>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</si>
  <si>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</si>
  <si>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</si>
  <si>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</si>
  <si>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</si>
  <si>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</si>
  <si>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</si>
  <si>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</si>
  <si>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</si>
  <si>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</si>
  <si>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</si>
  <si>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</si>
  <si>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</si>
  <si>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</si>
  <si>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</si>
  <si>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</si>
  <si>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</si>
  <si>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</si>
  <si>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</si>
  <si>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</si>
  <si>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</si>
  <si>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</si>
  <si>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</si>
  <si>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</si>
  <si>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</si>
  <si>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</si>
  <si>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</si>
  <si>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</si>
  <si>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</si>
  <si>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</si>
  <si>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</si>
  <si>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</si>
  <si>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</si>
  <si>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</si>
  <si>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</si>
  <si>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</si>
  <si>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</si>
  <si>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</si>
  <si>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</si>
  <si>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</si>
  <si>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</si>
  <si>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</si>
  <si>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</si>
  <si>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</si>
  <si>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</si>
  <si>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</si>
  <si>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</si>
  <si>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</si>
  <si>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</si>
  <si>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</si>
  <si>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</si>
  <si>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</si>
  <si>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</si>
  <si>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</si>
  <si>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</si>
  <si>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</si>
  <si>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</si>
  <si>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</si>
  <si>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</si>
  <si>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</si>
  <si>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</si>
  <si>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</si>
  <si>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</si>
  <si>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</si>
  <si>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</si>
  <si>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</si>
  <si>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</si>
  <si>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</si>
  <si>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</si>
  <si>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</si>
  <si>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</si>
  <si>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</si>
  <si>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</si>
  <si>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</si>
  <si>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</si>
  <si>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</si>
  <si>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</si>
  <si>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</si>
  <si>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</si>
  <si>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</si>
  <si>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</si>
  <si>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</si>
  <si>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</si>
  <si>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</si>
  <si>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</si>
  <si>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</si>
  <si>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</si>
  <si>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</si>
  <si>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</si>
  <si>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</si>
  <si>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</si>
  <si>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</si>
  <si>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</si>
  <si>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</si>
  <si>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</si>
  <si>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</si>
  <si>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</si>
  <si>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</si>
  <si>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</si>
  <si>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</si>
  <si>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</si>
  <si>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</si>
  <si>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</si>
  <si>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</si>
  <si>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</si>
  <si>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</si>
  <si>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</si>
  <si>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</si>
  <si>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</si>
  <si>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</si>
  <si>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</si>
  <si>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</si>
  <si>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</si>
  <si>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</si>
  <si>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</si>
  <si>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</si>
  <si>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</si>
  <si>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</si>
  <si>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</si>
  <si>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</si>
  <si>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</si>
  <si>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</si>
  <si>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</si>
  <si>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</si>
  <si>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</si>
  <si>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</si>
  <si>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</si>
  <si>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</si>
  <si>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</si>
  <si>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</si>
  <si>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</si>
  <si>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</si>
  <si>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</si>
  <si>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</si>
  <si>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</si>
  <si>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</si>
  <si>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</si>
  <si>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</si>
  <si>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</si>
  <si>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</si>
  <si>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</si>
  <si>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</si>
  <si>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</si>
  <si>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</si>
  <si>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</si>
  <si>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</si>
  <si>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</si>
  <si>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</si>
  <si>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</si>
  <si>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</si>
  <si>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</si>
  <si>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</si>
  <si>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</si>
  <si>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</si>
  <si>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</si>
  <si>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</si>
  <si>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</si>
  <si>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</si>
  <si>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</si>
  <si>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</si>
  <si>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</si>
  <si>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</si>
  <si>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</si>
  <si>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</si>
  <si>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</si>
  <si>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</si>
  <si>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</si>
  <si>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</si>
  <si>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</si>
  <si>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</si>
  <si>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</si>
  <si>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</si>
  <si>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</si>
  <si>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</si>
  <si>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</si>
  <si>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</si>
  <si>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</si>
  <si>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</si>
  <si>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</si>
  <si>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</si>
  <si>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</si>
  <si>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</si>
  <si>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</si>
  <si>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</si>
  <si>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</si>
  <si>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</si>
  <si>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</si>
  <si>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</si>
  <si>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</si>
  <si>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</si>
  <si>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</si>
  <si>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</si>
  <si>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</si>
  <si>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</si>
  <si>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</si>
  <si>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</si>
  <si>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</si>
  <si>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</si>
  <si>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</si>
  <si>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</si>
  <si>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</si>
  <si>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</si>
  <si>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</si>
  <si>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</si>
  <si>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</si>
  <si>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</si>
  <si>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</si>
  <si>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</si>
  <si>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</si>
  <si>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</si>
  <si>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</si>
  <si>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</si>
  <si>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</si>
  <si>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</si>
  <si>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</si>
  <si>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</si>
  <si>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</si>
  <si>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</si>
  <si>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</si>
  <si>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</si>
  <si>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</si>
  <si>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</si>
  <si>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</si>
  <si>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</si>
  <si>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</si>
  <si>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</si>
  <si>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</si>
  <si>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</si>
  <si>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</si>
  <si>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</si>
  <si>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</si>
  <si>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</si>
  <si>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</si>
  <si>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</si>
  <si>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</si>
  <si>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</si>
  <si>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</si>
  <si>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</si>
  <si>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</si>
  <si>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</si>
  <si>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</si>
  <si>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</si>
  <si>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</si>
  <si>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</si>
  <si>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</si>
  <si>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</si>
  <si>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</si>
  <si>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</si>
  <si>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</si>
  <si>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</si>
  <si>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</si>
  <si>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</si>
  <si>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</si>
  <si>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</si>
  <si>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</si>
  <si>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</si>
  <si>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</si>
  <si>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</si>
  <si>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</si>
  <si>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</si>
  <si>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</si>
  <si>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</si>
  <si>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</si>
  <si>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</si>
  <si>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</si>
  <si>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</si>
  <si>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</si>
  <si>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</si>
  <si>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</si>
  <si>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</si>
  <si>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</si>
  <si>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</si>
  <si>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</si>
  <si>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</si>
  <si>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</si>
  <si>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</si>
  <si>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</si>
  <si>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</si>
  <si>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</si>
  <si>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</si>
  <si>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</si>
  <si>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</si>
  <si>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</si>
  <si>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</si>
  <si>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</si>
  <si>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</si>
  <si>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</si>
  <si>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</si>
  <si>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</si>
  <si>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</si>
  <si>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</si>
  <si>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</si>
  <si>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</si>
  <si>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</si>
  <si>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</si>
  <si>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</si>
  <si>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</si>
  <si>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</si>
  <si>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</si>
  <si>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</si>
  <si>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</si>
  <si>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</si>
  <si>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</si>
  <si>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</si>
  <si>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</si>
  <si>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</si>
  <si>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</si>
  <si>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</si>
  <si>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</si>
  <si>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</si>
  <si>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</si>
  <si>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</si>
  <si>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</si>
  <si>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</si>
  <si>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</si>
  <si>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</si>
  <si>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</si>
  <si>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</si>
  <si>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</si>
  <si>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</si>
  <si>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</si>
  <si>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</si>
  <si>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</si>
  <si>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</si>
  <si>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</si>
  <si>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</si>
  <si>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</si>
  <si>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</si>
  <si>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</si>
  <si>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</si>
  <si>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</si>
  <si>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</si>
  <si>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</si>
  <si>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</si>
  <si>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</si>
  <si>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</si>
  <si>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</si>
  <si>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</si>
  <si>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</si>
  <si>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</si>
  <si>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</si>
  <si>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</si>
  <si>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</si>
  <si>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</si>
  <si>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</si>
  <si>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</si>
  <si>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</si>
  <si>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</si>
  <si>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</si>
  <si>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</si>
  <si>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</si>
  <si>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</si>
  <si>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</si>
  <si>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</si>
  <si>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</si>
  <si>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</si>
  <si>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</si>
  <si>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</si>
  <si>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</si>
  <si>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</si>
  <si>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</si>
  <si>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</si>
  <si>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</si>
  <si>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</si>
  <si>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</si>
  <si>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</si>
  <si>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</si>
  <si>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</si>
  <si>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</si>
  <si>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</si>
  <si>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</si>
  <si>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</si>
  <si>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</si>
  <si>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</si>
  <si>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</si>
  <si>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</si>
  <si>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</si>
  <si>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</si>
  <si>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</si>
  <si>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</si>
  <si>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</si>
  <si>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</si>
  <si>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</si>
  <si>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</si>
  <si>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</si>
  <si>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</si>
  <si>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</si>
  <si>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</si>
  <si>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</si>
  <si>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</si>
  <si>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</si>
  <si>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</si>
  <si>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</si>
  <si>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</si>
  <si>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</si>
  <si>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</si>
  <si>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</si>
  <si>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</si>
  <si>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</si>
  <si>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</si>
  <si>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</si>
  <si>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</si>
  <si>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</si>
  <si>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</si>
  <si>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</si>
  <si>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</si>
  <si>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</si>
  <si>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</si>
  <si>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</si>
  <si>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</si>
  <si>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</si>
  <si>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</si>
  <si>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</si>
  <si>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</si>
  <si>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</si>
  <si>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</si>
  <si>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</si>
  <si>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</si>
  <si>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</si>
  <si>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</si>
  <si>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</si>
  <si>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</si>
  <si>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</si>
  <si>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</si>
  <si>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</si>
  <si>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</si>
  <si>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</si>
  <si>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</si>
  <si>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</si>
  <si>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</si>
  <si>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</si>
  <si>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</si>
  <si>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</si>
  <si>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</si>
  <si>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</si>
  <si>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</si>
  <si>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</si>
  <si>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</si>
  <si>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</si>
  <si>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</si>
  <si>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</si>
  <si>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</si>
  <si>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</si>
  <si>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</si>
  <si>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</si>
  <si>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</si>
  <si>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</si>
  <si>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</si>
  <si>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</si>
  <si>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</si>
  <si>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</si>
  <si>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</si>
  <si>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</si>
  <si>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</si>
  <si>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</si>
  <si>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</si>
  <si>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</si>
  <si>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</si>
  <si>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</si>
  <si>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</si>
  <si>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</si>
  <si>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</si>
  <si>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</si>
  <si>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</si>
  <si>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</si>
  <si>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</si>
  <si>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</si>
  <si>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</si>
  <si>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</si>
  <si>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</si>
  <si>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</si>
  <si>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</si>
  <si>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</si>
  <si>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</si>
  <si>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</si>
  <si>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</si>
  <si>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</si>
  <si>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</si>
  <si>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</si>
  <si>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</si>
  <si>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</si>
  <si>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</si>
  <si>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</si>
  <si>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</si>
  <si>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</si>
  <si>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</si>
  <si>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</si>
  <si>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</si>
  <si>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</si>
  <si>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</si>
  <si>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</si>
  <si>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</si>
  <si>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</si>
  <si>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</si>
  <si>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</si>
  <si>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</si>
  <si>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</si>
  <si>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</si>
  <si>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</si>
  <si>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</si>
  <si>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</si>
  <si>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</si>
  <si>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</si>
  <si>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</si>
  <si>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</si>
  <si>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</si>
  <si>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</si>
  <si>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</si>
  <si>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</si>
  <si>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</si>
  <si>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</si>
  <si>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</si>
  <si>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</si>
  <si>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</si>
  <si>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</si>
  <si>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</si>
  <si>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</si>
  <si>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</si>
  <si>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</si>
  <si>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</si>
  <si>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</si>
  <si>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</si>
  <si>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</si>
  <si>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</si>
  <si>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</si>
  <si>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</si>
  <si>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</si>
  <si>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</si>
  <si>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</si>
  <si>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</si>
  <si>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</si>
  <si>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</si>
  <si>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</si>
  <si>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</si>
  <si>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</si>
  <si>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</si>
  <si>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</si>
  <si>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</si>
  <si>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</si>
  <si>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</si>
  <si>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</si>
  <si>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</si>
  <si>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</si>
  <si>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</si>
  <si>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</si>
  <si>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</si>
  <si>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</si>
  <si>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</si>
  <si>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</si>
  <si>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</si>
  <si>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</si>
  <si>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</si>
  <si>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</si>
  <si>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</si>
  <si>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</si>
  <si>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</si>
  <si>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</si>
  <si>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</si>
  <si>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</si>
  <si>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</si>
  <si>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</si>
  <si>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</si>
  <si>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</si>
  <si>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</si>
  <si>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</si>
  <si>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</si>
  <si>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</si>
  <si>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</si>
  <si>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</si>
  <si>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</si>
  <si>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</si>
  <si>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</si>
  <si>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</si>
  <si>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</si>
  <si>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</si>
  <si>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</si>
  <si>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</si>
  <si>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</si>
  <si>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</si>
  <si>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</si>
  <si>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</si>
  <si>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</si>
  <si>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</si>
  <si>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</si>
  <si>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</si>
  <si>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</si>
  <si>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</si>
  <si>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</si>
  <si>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</si>
  <si>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</si>
  <si>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</si>
  <si>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</si>
  <si>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</si>
  <si>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</si>
  <si>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</si>
  <si>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</si>
  <si>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</si>
  <si>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</si>
  <si>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</si>
  <si>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</si>
  <si>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</si>
  <si>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</si>
  <si>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</si>
  <si>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</si>
  <si>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</si>
  <si>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</si>
  <si>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</si>
  <si>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</si>
  <si>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</si>
  <si>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</si>
  <si>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</si>
  <si>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</si>
  <si>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</si>
  <si>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</si>
  <si>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</si>
  <si>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</si>
  <si>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</si>
  <si>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</si>
  <si>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</si>
  <si>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</si>
  <si>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</si>
  <si>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</si>
  <si>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</si>
  <si>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</si>
  <si>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</si>
  <si>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</si>
  <si>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</si>
  <si>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</si>
  <si>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</si>
  <si>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</si>
  <si>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</si>
  <si>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</si>
  <si>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</si>
  <si>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</si>
  <si>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</si>
  <si>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</si>
  <si>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</si>
  <si>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</si>
  <si>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</si>
  <si>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</si>
  <si>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</si>
  <si>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</si>
  <si>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</si>
  <si>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</si>
  <si>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</si>
  <si>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</si>
  <si>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</si>
  <si>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</si>
  <si>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</si>
  <si>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</si>
  <si>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</si>
  <si>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</si>
  <si>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</si>
  <si>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</si>
  <si>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</si>
  <si>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</si>
  <si>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</si>
  <si>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</si>
  <si>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</si>
  <si>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</si>
  <si>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</si>
  <si>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</si>
  <si>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</si>
  <si>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</si>
  <si>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</si>
  <si>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</si>
  <si>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</si>
  <si>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</si>
  <si>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</si>
  <si>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</si>
  <si>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</si>
  <si>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</si>
  <si>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</si>
  <si>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</si>
  <si>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</si>
  <si>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</si>
  <si>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</si>
  <si>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</si>
  <si>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</si>
  <si>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</si>
  <si>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</si>
  <si>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</si>
  <si>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</si>
  <si>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</si>
  <si>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</si>
  <si>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</si>
  <si>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</si>
  <si>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</si>
  <si>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</si>
  <si>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</si>
  <si>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</si>
  <si>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</si>
  <si>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</si>
  <si>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</si>
  <si>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</si>
  <si>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</si>
  <si>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</si>
  <si>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</si>
  <si>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</si>
  <si>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</si>
  <si>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</si>
  <si>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</si>
  <si>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</si>
  <si>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</si>
  <si>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</si>
  <si>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</si>
  <si>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</si>
  <si>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</si>
  <si>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</si>
  <si>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</si>
  <si>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</si>
  <si>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</si>
  <si>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</si>
  <si>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</si>
  <si>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</si>
  <si>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</si>
  <si>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</si>
  <si>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</si>
  <si>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</si>
  <si>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</si>
  <si>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</si>
  <si>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</si>
  <si>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</si>
  <si>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</si>
  <si>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</si>
  <si>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</si>
  <si>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</si>
  <si>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</si>
  <si>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</si>
  <si>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</si>
  <si>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</si>
  <si>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</si>
  <si>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</si>
  <si>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</si>
  <si>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</si>
  <si>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</si>
  <si>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</si>
  <si>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</si>
  <si>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</si>
  <si>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</si>
  <si>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</si>
  <si>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</si>
  <si>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</si>
  <si>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</si>
  <si>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</si>
  <si>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</si>
  <si>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</si>
  <si>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</si>
  <si>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</si>
  <si>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</si>
  <si>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</si>
  <si>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</si>
  <si>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</si>
  <si>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</si>
  <si>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</si>
  <si>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</si>
  <si>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</si>
  <si>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</si>
  <si>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</si>
  <si>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</si>
  <si>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</si>
  <si>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</si>
  <si>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</si>
  <si>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</si>
  <si>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</si>
  <si>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</si>
  <si>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</si>
  <si>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</si>
  <si>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</si>
  <si>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</si>
  <si>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</si>
  <si>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</si>
  <si>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</si>
  <si>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</si>
  <si>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</si>
  <si>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</si>
  <si>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</si>
  <si>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</si>
  <si>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</si>
  <si>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</si>
  <si>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</si>
  <si>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</si>
  <si>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</si>
  <si>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</si>
  <si>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</si>
  <si>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</si>
  <si>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</si>
  <si>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</si>
  <si>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</si>
  <si>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</si>
  <si>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</si>
  <si>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</si>
  <si>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</si>
  <si>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</si>
  <si>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</si>
  <si>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</si>
  <si>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</si>
  <si>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</si>
  <si>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</si>
  <si>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</si>
  <si>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</si>
  <si>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</si>
  <si>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</si>
  <si>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</si>
  <si>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</si>
  <si>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</si>
  <si>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</si>
  <si>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</si>
  <si>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</si>
  <si>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</si>
  <si>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</si>
  <si>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</si>
  <si>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</si>
  <si>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</si>
  <si>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</si>
  <si>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</si>
  <si>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</si>
  <si>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</si>
  <si>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</si>
  <si>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</si>
  <si>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</si>
  <si>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</si>
  <si>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</si>
  <si>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</si>
  <si>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</si>
  <si>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</si>
  <si>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</si>
  <si>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</si>
  <si>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</si>
  <si>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</si>
  <si>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</si>
  <si>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</si>
  <si>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</si>
  <si>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</si>
  <si>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</si>
  <si>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</si>
  <si>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</si>
  <si>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</si>
  <si>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</si>
  <si>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</si>
  <si>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</si>
  <si>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</si>
  <si>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</si>
  <si>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</si>
  <si>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</si>
  <si>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</si>
  <si>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</si>
  <si>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</si>
  <si>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</si>
  <si>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</si>
  <si>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</si>
  <si>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</si>
  <si>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</si>
  <si>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</si>
  <si>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</si>
  <si>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</si>
  <si>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</si>
  <si>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</si>
  <si>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</si>
  <si>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</si>
  <si>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</si>
  <si>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</si>
  <si>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</si>
  <si>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</si>
  <si>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</si>
  <si>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</si>
  <si>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</si>
  <si>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</si>
  <si>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</si>
  <si>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</si>
  <si>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</si>
  <si>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</si>
  <si>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</si>
  <si>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</si>
  <si>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</si>
  <si>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</si>
  <si>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</si>
  <si>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</si>
  <si>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</si>
  <si>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</si>
  <si>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</si>
  <si>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</si>
  <si>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</si>
  <si>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</si>
  <si>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</si>
  <si>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</si>
  <si>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</si>
  <si>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</si>
  <si>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</si>
  <si>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</si>
  <si>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</si>
  <si>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</si>
  <si>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</si>
  <si>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</si>
  <si>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</si>
  <si>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</si>
  <si>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</si>
  <si>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</si>
  <si>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</si>
  <si>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</si>
  <si>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</si>
  <si>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</si>
  <si>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</si>
  <si>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</si>
  <si>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</si>
  <si>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</si>
  <si>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</si>
  <si>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</si>
  <si>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</si>
  <si>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</si>
  <si>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</si>
  <si>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</si>
  <si>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</si>
  <si>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</si>
  <si>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</si>
  <si>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</si>
  <si>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</si>
  <si>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</si>
  <si>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</si>
  <si>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</si>
  <si>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</si>
  <si>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</si>
  <si>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</si>
  <si>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</si>
  <si>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</si>
  <si>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</si>
  <si>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</si>
  <si>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</si>
  <si>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</si>
  <si>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</si>
  <si>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</si>
  <si>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</si>
  <si>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</si>
  <si>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</si>
  <si>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</si>
  <si>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</si>
  <si>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</si>
  <si>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</si>
  <si>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</si>
  <si>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</si>
  <si>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</si>
  <si>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</si>
  <si>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</si>
  <si>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</si>
  <si>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</si>
  <si>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</si>
  <si>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</si>
  <si>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</si>
  <si>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</si>
  <si>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</si>
  <si>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</si>
  <si>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</si>
  <si>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</si>
  <si>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</si>
  <si>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</si>
  <si>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</si>
  <si>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</si>
  <si>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</si>
  <si>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</si>
  <si>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</si>
  <si>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</si>
  <si>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</si>
  <si>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</si>
  <si>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</si>
  <si>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</si>
  <si>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</si>
  <si>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</si>
  <si>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</si>
  <si>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</si>
  <si>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</si>
  <si>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</si>
  <si>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</si>
  <si>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</si>
  <si>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</si>
  <si>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</si>
  <si>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</si>
  <si>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</si>
  <si>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</si>
  <si>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</si>
  <si>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</si>
  <si>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</si>
  <si>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</si>
  <si>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</si>
  <si>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</si>
  <si>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</si>
  <si>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</si>
  <si>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</si>
  <si>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</si>
  <si>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</si>
  <si>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</si>
  <si>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</si>
  <si>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</si>
  <si>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</si>
  <si>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</si>
  <si>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</si>
  <si>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</si>
  <si>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</si>
  <si>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</si>
  <si>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</si>
  <si>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</si>
  <si>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</si>
  <si>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</si>
  <si>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</si>
  <si>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</si>
  <si>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</si>
  <si>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</si>
  <si>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</si>
  <si>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</si>
  <si>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</si>
  <si>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</si>
  <si>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</si>
  <si>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</si>
  <si>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</si>
  <si>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</si>
  <si>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</si>
  <si>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</si>
  <si>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</si>
  <si>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</si>
  <si>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</si>
  <si>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</si>
  <si>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</si>
  <si>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</si>
  <si>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</si>
  <si>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</si>
  <si>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</si>
  <si>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</si>
  <si>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</si>
  <si>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</si>
  <si>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</si>
  <si>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</si>
  <si>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</si>
  <si>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</si>
  <si>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</si>
  <si>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</si>
  <si>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</si>
  <si>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</si>
  <si>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</si>
  <si>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</si>
  <si>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</si>
  <si>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</si>
  <si>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</si>
  <si>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</si>
  <si>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</si>
  <si>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</si>
  <si>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</si>
  <si>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</si>
  <si>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</si>
  <si>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</si>
  <si>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</si>
  <si>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</si>
  <si>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</si>
  <si>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</si>
  <si>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</si>
  <si>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</si>
  <si>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</si>
  <si>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</si>
  <si>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</si>
  <si>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</si>
  <si>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</si>
  <si>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</si>
  <si>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</si>
  <si>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</si>
  <si>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</si>
  <si>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</si>
  <si>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</si>
  <si>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</si>
  <si>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</si>
  <si>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</si>
  <si>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</si>
  <si>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</si>
  <si>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</si>
  <si>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</si>
  <si>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</si>
  <si>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</si>
  <si>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</si>
  <si>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</si>
  <si>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</si>
  <si>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</si>
  <si>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</si>
  <si>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</si>
  <si>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</si>
  <si>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</si>
  <si>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</si>
  <si>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</si>
  <si>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</si>
  <si>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</si>
  <si>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</si>
  <si>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</si>
  <si>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</si>
  <si>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</si>
  <si>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</si>
  <si>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</si>
  <si>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</si>
  <si>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</si>
  <si>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</si>
  <si>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</si>
  <si>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</si>
  <si>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</si>
  <si>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</si>
  <si>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</si>
  <si>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</si>
  <si>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</si>
  <si>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</si>
  <si>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</si>
  <si>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</si>
  <si>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</si>
  <si>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</si>
  <si>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</si>
  <si>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</si>
  <si>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</si>
  <si>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</si>
  <si>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</si>
  <si>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</si>
  <si>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</si>
  <si>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</si>
  <si>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</si>
  <si>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</si>
  <si>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</si>
  <si>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</si>
  <si>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</si>
  <si>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</si>
  <si>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</si>
  <si>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</si>
  <si>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</si>
  <si>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</si>
  <si>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</si>
  <si>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</si>
  <si>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</si>
  <si>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</si>
  <si>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</si>
  <si>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</si>
  <si>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</si>
  <si>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</si>
  <si>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</si>
  <si>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</si>
  <si>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</si>
  <si>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</si>
  <si>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</si>
  <si>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</si>
  <si>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</si>
  <si>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</si>
  <si>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</si>
  <si>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</si>
  <si>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</si>
  <si>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</si>
  <si>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</si>
  <si>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</si>
  <si>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</si>
  <si>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</si>
  <si>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</si>
  <si>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</si>
  <si>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</si>
  <si>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</si>
  <si>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</si>
  <si>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</si>
  <si>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</si>
  <si>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</si>
  <si>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</si>
  <si>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</si>
  <si>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</si>
  <si>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</si>
  <si>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</si>
  <si>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</si>
  <si>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</si>
  <si>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</si>
  <si>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</si>
  <si>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</si>
  <si>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</si>
  <si>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</si>
  <si>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</si>
  <si>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</si>
  <si>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</si>
  <si>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</si>
  <si>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</si>
  <si>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</si>
  <si>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</si>
  <si>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</si>
  <si>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</si>
  <si>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</si>
  <si>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</si>
  <si>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</si>
  <si>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</si>
  <si>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</si>
  <si>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</si>
  <si>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</si>
  <si>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</si>
  <si>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</si>
  <si>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</si>
  <si>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</si>
  <si>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</si>
  <si>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</si>
  <si>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</si>
  <si>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</si>
  <si>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</si>
  <si>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</si>
  <si>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</si>
  <si>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</si>
  <si>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</si>
  <si>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</si>
  <si>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</si>
  <si>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</si>
  <si>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</si>
  <si>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</si>
  <si>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</si>
  <si>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</si>
  <si>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</si>
  <si>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</si>
  <si>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</si>
  <si>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</si>
  <si>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</si>
  <si>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</si>
  <si>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</si>
  <si>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</si>
  <si>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</si>
  <si>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</si>
  <si>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</si>
  <si>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</si>
  <si>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</si>
  <si>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</si>
  <si>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</si>
  <si>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</si>
  <si>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</si>
  <si>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</si>
  <si>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</si>
  <si>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</si>
  <si>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</si>
  <si>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</si>
  <si>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</si>
  <si>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</si>
  <si>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</si>
  <si>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</si>
  <si>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</si>
  <si>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</si>
  <si>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</si>
  <si>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</si>
  <si>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</si>
  <si>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</si>
  <si>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</si>
  <si>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</si>
  <si>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</si>
  <si>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</si>
  <si>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</si>
  <si>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</si>
  <si>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</si>
  <si>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</si>
  <si>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</si>
  <si>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</si>
  <si>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</si>
  <si>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</si>
  <si>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</si>
  <si>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</si>
  <si>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</si>
  <si>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</si>
  <si>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</si>
  <si>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</si>
  <si>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</si>
  <si>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</si>
  <si>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</si>
  <si>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</si>
  <si>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</si>
  <si>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</si>
  <si>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</si>
  <si>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</si>
  <si>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</si>
  <si>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</si>
  <si>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</si>
  <si>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</si>
  <si>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</si>
  <si>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</si>
  <si>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</si>
  <si>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</si>
  <si>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</si>
  <si>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</si>
  <si>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</si>
  <si>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</si>
  <si>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</si>
  <si>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</si>
  <si>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</si>
  <si>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</si>
  <si>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</si>
  <si>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</si>
  <si>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</si>
  <si>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</si>
  <si>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</si>
  <si>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</si>
  <si>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</si>
  <si>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</si>
  <si>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</si>
  <si>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</si>
  <si>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</si>
  <si>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</si>
  <si>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</si>
  <si>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</si>
  <si>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</si>
  <si>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</si>
  <si>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</si>
  <si>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</si>
  <si>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</si>
  <si>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</si>
  <si>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</si>
  <si>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</si>
  <si>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</si>
  <si>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</si>
  <si>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</si>
  <si>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</si>
  <si>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</si>
  <si>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</si>
  <si>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</si>
  <si>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</si>
  <si>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</si>
  <si>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</si>
  <si>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</si>
  <si>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</si>
  <si>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</si>
  <si>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</si>
  <si>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</si>
  <si>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</si>
  <si>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</si>
  <si>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</si>
  <si>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</si>
  <si>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</si>
  <si>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</si>
  <si>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</si>
  <si>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</si>
  <si>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</si>
  <si>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</si>
  <si>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</si>
  <si>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</si>
  <si>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</si>
  <si>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</si>
  <si>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</si>
  <si>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</si>
  <si>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</si>
  <si>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</si>
  <si>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</si>
  <si>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</si>
  <si>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</si>
  <si>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</si>
  <si>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</si>
  <si>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</si>
  <si>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</si>
  <si>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</si>
  <si>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</si>
  <si>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</si>
  <si>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</si>
  <si>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</si>
  <si>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</si>
  <si>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</si>
  <si>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</si>
  <si>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</si>
  <si>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</si>
  <si>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</si>
  <si>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</si>
  <si>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</si>
  <si>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</si>
  <si>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</si>
  <si>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</si>
  <si>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</si>
  <si>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</si>
  <si>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</si>
  <si>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</si>
  <si>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</si>
  <si>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</si>
  <si>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</si>
  <si>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</si>
  <si>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</si>
  <si>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</si>
  <si>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</si>
  <si>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</si>
  <si>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</si>
  <si>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</si>
  <si>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</si>
  <si>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</si>
  <si>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</si>
  <si>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</si>
  <si>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</si>
  <si>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</si>
  <si>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</si>
  <si>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</si>
  <si>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</si>
  <si>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</si>
  <si>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</si>
  <si>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</si>
  <si>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</si>
  <si>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</si>
  <si>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</si>
  <si>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</si>
  <si>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</si>
  <si>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</si>
  <si>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</si>
  <si>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</si>
  <si>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</si>
  <si>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</si>
  <si>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</si>
  <si>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</si>
  <si>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</si>
  <si>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</si>
  <si>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</si>
  <si>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</si>
  <si>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</si>
  <si>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</si>
  <si>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</si>
  <si>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</si>
  <si>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</si>
  <si>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</si>
  <si>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</si>
  <si>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</si>
  <si>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</si>
  <si>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</si>
  <si>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</si>
  <si>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</si>
  <si>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</si>
  <si>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</si>
  <si>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</si>
  <si>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</si>
  <si>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</si>
  <si>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</si>
  <si>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</si>
  <si>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</si>
  <si>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</si>
  <si>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</si>
  <si>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</si>
  <si>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</si>
  <si>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</si>
  <si>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</si>
  <si>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</si>
  <si>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</si>
  <si>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</si>
  <si>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</si>
  <si>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</si>
  <si>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</si>
  <si>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</si>
  <si>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</si>
  <si>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</si>
  <si>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</si>
  <si>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</si>
  <si>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</si>
  <si>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</si>
  <si>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</si>
  <si>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</si>
  <si>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</si>
  <si>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</si>
  <si>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</si>
  <si>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</si>
  <si>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</si>
  <si>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</si>
  <si>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</si>
  <si>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</si>
  <si>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</si>
  <si>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</si>
  <si>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</si>
  <si>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</si>
  <si>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</si>
  <si>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</si>
  <si>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</si>
  <si>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</si>
  <si>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</si>
  <si>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</si>
  <si>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</si>
  <si>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</si>
  <si>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</si>
  <si>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</si>
  <si>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</si>
  <si>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</si>
  <si>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</si>
  <si>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</si>
  <si>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</si>
  <si>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</si>
  <si>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</si>
  <si>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</si>
  <si>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</si>
  <si>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</si>
  <si>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</si>
  <si>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</si>
  <si>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</si>
  <si>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</si>
  <si>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</si>
  <si>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</si>
  <si>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</si>
  <si>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</si>
  <si>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</si>
  <si>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</si>
  <si>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</si>
  <si>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</si>
  <si>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</si>
  <si>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</si>
  <si>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</si>
  <si>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</si>
  <si>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</si>
  <si>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</si>
  <si>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</si>
  <si>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</si>
  <si>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</si>
  <si>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</si>
  <si>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</si>
  <si>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</si>
  <si>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</si>
  <si>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</si>
  <si>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</si>
  <si>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</si>
  <si>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</si>
  <si>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</si>
  <si>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</si>
  <si>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</si>
  <si>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</si>
  <si>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</si>
  <si>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</si>
  <si>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</si>
  <si>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</si>
  <si>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</si>
  <si>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</si>
  <si>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</si>
  <si>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</si>
  <si>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</si>
  <si>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</si>
  <si>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</si>
  <si>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</si>
  <si>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</si>
  <si>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</si>
  <si>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</si>
  <si>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</si>
  <si>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</si>
  <si>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</si>
  <si>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</si>
  <si>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</si>
  <si>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</si>
  <si>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</si>
  <si>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</si>
  <si>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</si>
  <si>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</si>
  <si>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</si>
  <si>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</si>
  <si>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</si>
  <si>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</si>
  <si>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</si>
  <si>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</si>
  <si>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</si>
  <si>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</si>
  <si>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</si>
  <si>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</si>
  <si>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</si>
  <si>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</si>
  <si>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</si>
  <si>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</si>
  <si>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</si>
  <si>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</si>
  <si>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</si>
  <si>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</si>
  <si>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</si>
  <si>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</si>
  <si>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</si>
  <si>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</si>
  <si>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</si>
  <si>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</si>
  <si>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</si>
  <si>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</si>
  <si>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</si>
  <si>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</si>
  <si>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</si>
  <si>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</si>
  <si>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</si>
  <si>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</si>
  <si>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</si>
  <si>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</si>
  <si>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</si>
  <si>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</si>
  <si>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</si>
  <si>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</si>
  <si>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</si>
  <si>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</si>
  <si>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</si>
  <si>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</si>
  <si>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</si>
  <si>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</si>
  <si>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</si>
  <si>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</si>
  <si>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</si>
  <si>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</si>
  <si>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</si>
  <si>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</si>
  <si>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</si>
  <si>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</si>
  <si>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</si>
  <si>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</si>
  <si>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</si>
  <si>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</si>
  <si>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</si>
  <si>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</si>
  <si>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</si>
  <si>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</si>
  <si>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</si>
  <si>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</si>
  <si>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</si>
  <si>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</si>
  <si>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</si>
  <si>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</si>
  <si>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</si>
  <si>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</si>
  <si>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</si>
  <si>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</si>
  <si>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</si>
  <si>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</si>
  <si>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</si>
  <si>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</si>
  <si>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</si>
  <si>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</si>
  <si>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</si>
  <si>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</si>
  <si>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</si>
  <si>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</si>
  <si>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</si>
  <si>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</si>
  <si>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</si>
  <si>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</si>
  <si>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</si>
  <si>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</si>
  <si>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</si>
  <si>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</si>
  <si>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</si>
  <si>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</si>
  <si>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</si>
  <si>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</si>
  <si>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</si>
  <si>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</si>
  <si>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</si>
  <si>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</si>
  <si>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</si>
  <si>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</si>
  <si>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</si>
  <si>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</si>
  <si>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</si>
  <si>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</si>
  <si>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</si>
  <si>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</si>
  <si>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</si>
  <si>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</si>
  <si>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</si>
  <si>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</si>
  <si>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</si>
  <si>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</si>
  <si>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</si>
  <si>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</si>
  <si>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</si>
  <si>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</si>
  <si>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</si>
  <si>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</si>
  <si>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</si>
  <si>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</si>
  <si>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</si>
  <si>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</si>
  <si>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</si>
  <si>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</si>
  <si>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</si>
  <si>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</si>
  <si>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</si>
  <si>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</si>
  <si>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</si>
  <si>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</si>
  <si>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</si>
  <si>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</si>
  <si>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</si>
  <si>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</si>
  <si>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</si>
  <si>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</si>
  <si>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</si>
  <si>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</si>
  <si>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</si>
  <si>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</si>
  <si>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</si>
  <si>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</si>
  <si>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</si>
  <si>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</si>
  <si>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</si>
  <si>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</si>
  <si>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</si>
  <si>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</si>
  <si>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</si>
  <si>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</si>
  <si>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</si>
  <si>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</si>
  <si>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</si>
  <si>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</si>
  <si>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</si>
  <si>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</si>
  <si>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</si>
  <si>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</si>
  <si>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</si>
  <si>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</si>
  <si>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</si>
  <si>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</si>
  <si>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</si>
  <si>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</si>
  <si>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</si>
  <si>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</si>
  <si>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</si>
  <si>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</si>
  <si>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</si>
  <si>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</si>
  <si>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</si>
  <si>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</si>
  <si>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</si>
  <si>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</si>
  <si>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</si>
  <si>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</si>
  <si>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</si>
  <si>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</si>
  <si>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</si>
  <si>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</si>
  <si>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</si>
  <si>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</si>
  <si>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</si>
  <si>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</si>
  <si>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</si>
  <si>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</si>
  <si>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</si>
  <si>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</si>
  <si>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</si>
  <si>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</si>
  <si>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</si>
  <si>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</si>
  <si>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</si>
  <si>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</si>
  <si>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</si>
  <si>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</si>
  <si>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</si>
  <si>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</si>
  <si>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</si>
  <si>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</si>
  <si>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</si>
  <si>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</si>
  <si>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</si>
  <si>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</si>
  <si>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</si>
  <si>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</si>
  <si>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</si>
  <si>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</si>
  <si>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</si>
  <si>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</si>
  <si>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</si>
  <si>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</si>
  <si>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</si>
  <si>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</si>
  <si>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</si>
  <si>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</si>
  <si>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</si>
  <si>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</si>
  <si>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</si>
  <si>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</si>
  <si>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</si>
  <si>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</si>
  <si>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</si>
  <si>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</si>
  <si>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</si>
  <si>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</si>
  <si>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</si>
  <si>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</si>
  <si>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</si>
  <si>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</si>
  <si>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</si>
  <si>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</si>
  <si>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</si>
  <si>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</si>
  <si>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</si>
  <si>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</si>
  <si>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</si>
  <si>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</si>
  <si>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</si>
  <si>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</si>
  <si>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</si>
  <si>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</si>
  <si>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</si>
  <si>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</si>
  <si>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</si>
  <si>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</si>
  <si>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</si>
  <si>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</si>
  <si>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</si>
  <si>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</si>
  <si>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</si>
  <si>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</si>
  <si>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</si>
  <si>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</si>
  <si>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</si>
  <si>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</si>
  <si>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</si>
  <si>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</si>
  <si>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</si>
  <si>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</si>
  <si>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</si>
  <si>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</si>
  <si>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</si>
  <si>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</si>
  <si>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</si>
  <si>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</si>
  <si>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</si>
  <si>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</si>
  <si>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</si>
  <si>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</si>
  <si>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</si>
  <si>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</si>
  <si>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</si>
  <si>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</si>
  <si>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</si>
  <si>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</si>
  <si>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</si>
  <si>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</si>
  <si>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</si>
  <si>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</si>
  <si>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</si>
  <si>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</si>
  <si>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</si>
  <si>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</si>
  <si>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</si>
  <si>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</si>
  <si>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</si>
  <si>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</si>
  <si>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</si>
  <si>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</si>
  <si>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</si>
  <si>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</si>
  <si>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</si>
  <si>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</si>
  <si>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</si>
  <si>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</si>
  <si>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</si>
  <si>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</si>
  <si>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</si>
  <si>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</si>
  <si>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</si>
  <si>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</si>
  <si>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</si>
  <si>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</si>
  <si>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</si>
  <si>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</si>
  <si>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</si>
  <si>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</si>
  <si>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</si>
  <si>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</si>
  <si>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</si>
  <si>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</si>
  <si>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</si>
  <si>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</si>
  <si>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</si>
  <si>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</si>
  <si>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</si>
  <si>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</si>
  <si>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</si>
  <si>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</si>
  <si>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</si>
  <si>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</si>
  <si>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</si>
  <si>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</si>
  <si>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</si>
  <si>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</si>
  <si>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</si>
  <si>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</si>
  <si>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</si>
  <si>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</si>
  <si>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</si>
  <si>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</si>
  <si>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</si>
  <si>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</si>
  <si>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</si>
  <si>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</si>
  <si>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</si>
  <si>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</si>
  <si>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</si>
  <si>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</si>
  <si>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</si>
  <si>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</si>
  <si>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</si>
  <si>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</si>
  <si>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</si>
  <si>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</si>
  <si>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</si>
  <si>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</si>
  <si>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</si>
  <si>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</si>
  <si>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</si>
  <si>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</si>
  <si>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</si>
  <si>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</si>
  <si>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</si>
  <si>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</si>
  <si>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</si>
  <si>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</si>
  <si>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</si>
  <si>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</si>
  <si>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</si>
  <si>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</si>
  <si>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</si>
  <si>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</si>
  <si>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</si>
  <si>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</si>
  <si>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</si>
  <si>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</si>
  <si>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</si>
  <si>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</si>
  <si>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</si>
  <si>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</si>
  <si>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</si>
  <si>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</si>
  <si>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</si>
  <si>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</si>
  <si>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</si>
  <si>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</si>
  <si>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</si>
  <si>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</si>
  <si>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</si>
  <si>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</si>
  <si>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</si>
  <si>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</si>
  <si>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</si>
  <si>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</si>
  <si>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</si>
  <si>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</si>
  <si>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</si>
  <si>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</si>
  <si>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</si>
  <si>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</si>
  <si>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</si>
  <si>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</si>
  <si>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</si>
  <si>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</si>
  <si>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</si>
  <si>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</si>
  <si>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</si>
  <si>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</si>
  <si>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</si>
  <si>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</si>
  <si>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</si>
  <si>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</si>
  <si>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</si>
  <si>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</si>
  <si>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</si>
  <si>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</si>
  <si>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</si>
  <si>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</si>
  <si>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</si>
  <si>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</si>
  <si>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</si>
  <si>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</si>
  <si>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</si>
  <si>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</si>
  <si>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</si>
  <si>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</si>
  <si>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</si>
  <si>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</si>
  <si>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</si>
  <si>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</si>
  <si>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</si>
  <si>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</si>
  <si>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</si>
  <si>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</si>
  <si>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</si>
  <si>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</si>
  <si>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</si>
  <si>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</si>
  <si>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</si>
  <si>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</si>
  <si>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</si>
  <si>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</si>
  <si>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</si>
  <si>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</si>
  <si>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</si>
  <si>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</si>
  <si>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</si>
  <si>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</si>
  <si>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</si>
  <si>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</si>
  <si>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</si>
  <si>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</si>
  <si>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</si>
  <si>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</si>
  <si>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</si>
  <si>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</si>
  <si>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</si>
  <si>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</si>
  <si>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</si>
  <si>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</si>
  <si>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</si>
  <si>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</si>
  <si>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</si>
  <si>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</si>
  <si>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</si>
  <si>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</si>
  <si>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</si>
  <si>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</si>
  <si>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</si>
  <si>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</si>
  <si>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</si>
  <si>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</si>
  <si>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</si>
  <si>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</si>
  <si>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</si>
  <si>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</si>
  <si>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</si>
  <si>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</si>
  <si>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</si>
  <si>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</si>
  <si>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</si>
  <si>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</si>
  <si>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</si>
  <si>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</si>
  <si>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</si>
  <si>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</si>
  <si>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</si>
  <si>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</si>
  <si>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</si>
  <si>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</si>
  <si>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</si>
  <si>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</si>
  <si>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</si>
  <si>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</si>
  <si>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</si>
  <si>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</si>
  <si>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</si>
  <si>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</si>
  <si>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</si>
  <si>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</si>
  <si>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</si>
  <si>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</si>
  <si>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</si>
  <si>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</si>
  <si>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</si>
  <si>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</si>
  <si>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</si>
  <si>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</si>
  <si>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</si>
  <si>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</si>
  <si>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</si>
  <si>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</si>
  <si>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</si>
  <si>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</si>
  <si>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</si>
  <si>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</si>
  <si>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</si>
  <si>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</si>
  <si>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</si>
  <si>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</si>
  <si>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</si>
  <si>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</si>
  <si>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</si>
  <si>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</si>
  <si>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</si>
  <si>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</si>
  <si>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</si>
  <si>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</si>
  <si>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</si>
  <si>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</si>
  <si>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</si>
  <si>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</si>
  <si>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</si>
  <si>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</si>
  <si>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</si>
  <si>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</si>
  <si>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</si>
  <si>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</si>
  <si>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</si>
  <si>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</si>
  <si>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</si>
  <si>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</si>
  <si>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</si>
  <si>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</si>
  <si>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</si>
  <si>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</si>
  <si>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</si>
  <si>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</si>
  <si>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</si>
  <si>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</si>
  <si>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</si>
  <si>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</si>
  <si>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</si>
  <si>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</si>
  <si>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</si>
  <si>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</si>
  <si>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</si>
  <si>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</si>
  <si>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</si>
  <si>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</si>
  <si>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</si>
  <si>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</si>
  <si>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</si>
  <si>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</si>
  <si>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</si>
  <si>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</si>
  <si>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</si>
  <si>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</si>
  <si>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</si>
  <si>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</si>
  <si>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</si>
  <si>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</si>
  <si>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</si>
  <si>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</si>
  <si>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</si>
  <si>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</si>
  <si>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</si>
  <si>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</si>
  <si>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</si>
  <si>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</si>
  <si>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</si>
  <si>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</si>
  <si>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</si>
  <si>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</si>
  <si>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</si>
  <si>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</si>
  <si>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</si>
  <si>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</si>
  <si>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</si>
  <si>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</si>
  <si>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</si>
  <si>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</si>
  <si>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</si>
  <si>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</si>
  <si>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</si>
  <si>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</si>
  <si>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</si>
  <si>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</si>
  <si>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</si>
  <si>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</si>
  <si>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</si>
  <si>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</si>
  <si>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</si>
  <si>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</si>
  <si>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</si>
  <si>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</si>
  <si>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</si>
  <si>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</si>
  <si>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</si>
  <si>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</si>
  <si>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</si>
  <si>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</si>
  <si>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</si>
  <si>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</si>
  <si>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</si>
  <si>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</si>
  <si>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</si>
  <si>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</si>
  <si>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</si>
  <si>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</si>
  <si>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</si>
  <si>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</si>
  <si>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</si>
  <si>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</si>
  <si>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</si>
  <si>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</si>
  <si>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</si>
  <si>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</si>
  <si>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</si>
  <si>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</si>
  <si>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</si>
  <si>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</si>
  <si>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</si>
  <si>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</si>
  <si>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</si>
  <si>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</si>
  <si>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</si>
  <si>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</si>
  <si>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</si>
  <si>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</si>
  <si>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</si>
  <si>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</si>
  <si>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</si>
  <si>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</si>
  <si>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</si>
  <si>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</si>
  <si>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</si>
  <si>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</si>
  <si>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</si>
  <si>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</si>
  <si>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</si>
  <si>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</si>
  <si>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</si>
  <si>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</si>
  <si>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</si>
  <si>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</si>
  <si>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</si>
  <si>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</si>
  <si>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</si>
  <si>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</si>
  <si>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</si>
  <si>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</si>
  <si>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</si>
  <si>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</si>
  <si>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</si>
  <si>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</si>
  <si>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</si>
  <si>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</si>
  <si>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</si>
  <si>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</si>
  <si>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</si>
  <si>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</si>
  <si>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</si>
  <si>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</si>
  <si>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</si>
  <si>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</si>
  <si>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</si>
  <si>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</si>
  <si>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</si>
  <si>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</si>
  <si>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</si>
  <si>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</si>
  <si>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</si>
  <si>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</si>
  <si>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</si>
  <si>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</si>
  <si>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</si>
  <si>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</si>
  <si>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</si>
  <si>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</si>
  <si>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</si>
  <si>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</si>
  <si>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</si>
  <si>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</si>
  <si>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</si>
  <si>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</si>
  <si>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</si>
  <si>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</si>
  <si>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</si>
  <si>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</si>
  <si>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</si>
  <si>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</si>
  <si>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</si>
  <si>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</si>
  <si>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</si>
  <si>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</si>
  <si>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</si>
  <si>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</si>
  <si>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</si>
  <si>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</si>
  <si>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</si>
  <si>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</si>
  <si>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</si>
  <si>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</si>
  <si>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</si>
  <si>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</si>
  <si>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</si>
  <si>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</si>
  <si>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</si>
  <si>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</si>
  <si>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</si>
  <si>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</si>
  <si>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</si>
  <si>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</si>
  <si>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</si>
  <si>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</si>
  <si>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</si>
  <si>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</si>
  <si>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</si>
  <si>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</si>
  <si>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</si>
  <si>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</si>
  <si>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</si>
  <si>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</si>
  <si>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</si>
  <si>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</si>
  <si>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</si>
  <si>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</si>
  <si>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</si>
  <si>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</si>
  <si>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</si>
  <si>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</si>
  <si>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</si>
  <si>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</si>
  <si>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</si>
  <si>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</si>
  <si>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</si>
  <si>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</si>
  <si>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</si>
  <si>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</si>
  <si>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</si>
  <si>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</si>
  <si>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</si>
  <si>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</si>
  <si>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</si>
  <si>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</si>
  <si>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</si>
  <si>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</si>
  <si>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</si>
  <si>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</si>
  <si>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</si>
  <si>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</si>
  <si>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</si>
  <si>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</si>
  <si>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</si>
  <si>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</si>
  <si>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</si>
  <si>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</si>
  <si>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</si>
  <si>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</si>
  <si>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</si>
  <si>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</si>
  <si>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</si>
  <si>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</si>
  <si>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</si>
  <si>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</si>
  <si>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</si>
  <si>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</si>
  <si>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</si>
  <si>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</si>
  <si>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</si>
  <si>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</si>
  <si>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</si>
  <si>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</si>
  <si>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</si>
  <si>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</si>
  <si>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</si>
  <si>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</si>
  <si>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</si>
  <si>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</si>
  <si>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</si>
  <si>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</si>
  <si>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</si>
  <si>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</si>
  <si>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</si>
  <si>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</si>
  <si>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</si>
  <si>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</si>
  <si>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</si>
  <si>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</si>
  <si>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</si>
  <si>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</si>
  <si>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</si>
  <si>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</si>
  <si>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</si>
  <si>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</si>
  <si>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</si>
  <si>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</si>
  <si>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</si>
  <si>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</si>
  <si>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</si>
  <si>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</si>
  <si>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</si>
  <si>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</si>
  <si>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</si>
  <si>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</si>
  <si>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</si>
  <si>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</si>
  <si>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</si>
  <si>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</si>
  <si>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</si>
  <si>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</si>
  <si>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</si>
  <si>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</si>
  <si>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</si>
  <si>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</si>
  <si>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</si>
  <si>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</si>
  <si>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</si>
  <si>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</si>
  <si>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</si>
  <si>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</si>
  <si>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</si>
  <si>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</si>
  <si>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</si>
  <si>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</si>
  <si>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</si>
  <si>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</si>
  <si>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</si>
  <si>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</si>
  <si>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</si>
  <si>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</si>
  <si>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</si>
  <si>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</si>
  <si>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</si>
  <si>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</si>
  <si>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</si>
  <si>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</si>
  <si>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</si>
  <si>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</si>
  <si>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</si>
  <si>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</si>
  <si>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</si>
  <si>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</si>
  <si>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</si>
  <si>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</si>
  <si>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</si>
  <si>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</si>
  <si>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</si>
  <si>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</si>
  <si>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</si>
  <si>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</si>
  <si>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</si>
  <si>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</si>
  <si>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</si>
  <si>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</si>
  <si>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</si>
  <si>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</si>
  <si>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</si>
  <si>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</si>
  <si>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</si>
  <si>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</si>
  <si>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</si>
  <si>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</si>
  <si>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</si>
  <si>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</si>
  <si>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</si>
  <si>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</si>
  <si>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</si>
  <si>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</si>
  <si>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</si>
  <si>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</si>
  <si>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</si>
  <si>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</si>
  <si>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</si>
  <si>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</si>
  <si>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</si>
  <si>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</si>
  <si>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</si>
  <si>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</si>
  <si>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</si>
  <si>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</si>
  <si>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</si>
  <si>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</si>
  <si>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</si>
  <si>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</si>
  <si>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</si>
  <si>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</si>
  <si>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</si>
  <si>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</si>
  <si>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</si>
  <si>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</si>
  <si>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</si>
  <si>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</si>
  <si>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</si>
  <si>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</si>
  <si>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</si>
  <si>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</si>
  <si>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</si>
  <si>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</si>
  <si>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</si>
  <si>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</si>
  <si>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</si>
  <si>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</si>
  <si>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</si>
  <si>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</si>
  <si>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</si>
  <si>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</si>
  <si>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</si>
  <si>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</si>
  <si>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</si>
  <si>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</si>
  <si>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</si>
  <si>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</si>
  <si>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</si>
  <si>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</si>
  <si>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</si>
  <si>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</si>
  <si>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</si>
  <si>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</si>
  <si>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</si>
  <si>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</si>
  <si>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</si>
  <si>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</si>
  <si>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</si>
  <si>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</si>
  <si>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</si>
  <si>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</si>
  <si>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</si>
  <si>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</si>
  <si>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</si>
  <si>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</si>
  <si>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</si>
  <si>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</si>
  <si>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</si>
  <si>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</si>
  <si>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</si>
  <si>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</si>
  <si>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</si>
  <si>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</si>
  <si>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</si>
  <si>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</si>
  <si>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</si>
  <si>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</si>
  <si>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</si>
  <si>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</si>
  <si>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</si>
  <si>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</si>
  <si>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</si>
  <si>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</si>
  <si>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</si>
  <si>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</si>
  <si>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</si>
  <si>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</si>
  <si>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</si>
  <si>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</si>
  <si>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</si>
  <si>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</si>
  <si>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</si>
  <si>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</si>
  <si>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</si>
  <si>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</si>
  <si>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</si>
  <si>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</si>
  <si>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</si>
  <si>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</si>
  <si>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</si>
  <si>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</si>
  <si>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</si>
  <si>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</si>
  <si>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</si>
  <si>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</si>
  <si>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</si>
  <si>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</si>
  <si>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</si>
  <si>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</si>
  <si>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</si>
  <si>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</si>
  <si>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</si>
  <si>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</si>
  <si>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</si>
  <si>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</si>
  <si>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</si>
  <si>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</si>
  <si>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</si>
  <si>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</si>
  <si>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</si>
  <si>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</si>
  <si>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</si>
  <si>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</si>
  <si>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</si>
  <si>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</si>
  <si>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</si>
  <si>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</si>
  <si>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</si>
  <si>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</si>
  <si>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</si>
  <si>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</si>
  <si>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</si>
  <si>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</si>
  <si>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</si>
  <si>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</si>
  <si>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</si>
  <si>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</si>
  <si>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</si>
  <si>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</si>
  <si>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</si>
  <si>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</si>
  <si>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</si>
  <si>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</si>
  <si>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</si>
  <si>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</si>
  <si>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</si>
  <si>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</si>
  <si>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</si>
  <si>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</si>
  <si>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</si>
  <si>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</si>
  <si>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</si>
  <si>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</si>
  <si>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</si>
  <si>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</si>
  <si>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</si>
  <si>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</si>
  <si>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</si>
  <si>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</si>
  <si>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</si>
  <si>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</si>
  <si>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</si>
  <si>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</si>
  <si>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</si>
  <si>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</si>
  <si>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</si>
  <si>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</si>
  <si>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</si>
  <si>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</si>
  <si>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</si>
  <si>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</si>
  <si>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</si>
  <si>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</si>
  <si>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</si>
  <si>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</si>
  <si>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</si>
  <si>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</si>
  <si>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</si>
  <si>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</si>
  <si>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</si>
  <si>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</si>
  <si>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</si>
  <si>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</si>
  <si>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</si>
  <si>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</si>
  <si>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</si>
  <si>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</si>
  <si>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</si>
  <si>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</si>
  <si>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</si>
  <si>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</si>
  <si>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</si>
  <si>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</si>
  <si>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</si>
  <si>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</si>
  <si>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</si>
  <si>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</si>
  <si>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</si>
  <si>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</si>
  <si>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</si>
  <si>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</si>
  <si>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</si>
  <si>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</si>
  <si>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</si>
  <si>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</si>
  <si>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</si>
  <si>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</si>
  <si>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</si>
  <si>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</si>
  <si>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</si>
  <si>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</si>
  <si>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</si>
  <si>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</si>
  <si>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</si>
  <si>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</si>
  <si>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</si>
  <si>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</si>
  <si>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</si>
  <si>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</si>
  <si>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</si>
  <si>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</si>
  <si>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</si>
  <si>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</si>
  <si>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</si>
  <si>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</si>
  <si>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</si>
  <si>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</si>
  <si>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</si>
  <si>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</si>
  <si>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</si>
  <si>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</si>
  <si>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</si>
  <si>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</si>
  <si>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</si>
  <si>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</si>
  <si>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</si>
  <si>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</si>
  <si>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</si>
  <si>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</si>
  <si>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</si>
  <si>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</si>
  <si>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</si>
  <si>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</si>
  <si>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</si>
  <si>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</si>
  <si>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</si>
  <si>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</si>
  <si>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</si>
  <si>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</si>
  <si>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</si>
  <si>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</si>
  <si>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</si>
  <si>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</si>
  <si>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</si>
  <si>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</si>
  <si>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</si>
  <si>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</si>
  <si>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</si>
  <si>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</si>
  <si>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</si>
  <si>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</si>
  <si>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</si>
  <si>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</si>
  <si>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</si>
  <si>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</si>
  <si>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</si>
  <si>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</si>
  <si>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</si>
  <si>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</si>
  <si>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</si>
  <si>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</si>
  <si>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</si>
  <si>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</si>
  <si>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</si>
  <si>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</si>
  <si>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</si>
  <si>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</si>
  <si>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</si>
  <si>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</si>
  <si>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</si>
  <si>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</si>
  <si>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</si>
  <si>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</si>
  <si>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</si>
  <si>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</si>
  <si>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</si>
  <si>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</si>
  <si>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</si>
  <si>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</si>
  <si>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</si>
  <si>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</si>
  <si>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</si>
  <si>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</si>
  <si>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</si>
  <si>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</si>
  <si>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</si>
  <si>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</si>
  <si>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</si>
  <si>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</si>
  <si>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</si>
  <si>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</si>
  <si>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</si>
  <si>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</si>
  <si>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</si>
  <si>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</si>
  <si>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</si>
  <si>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</si>
  <si>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</si>
  <si>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</si>
  <si>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</si>
  <si>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</si>
  <si>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</si>
  <si>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</si>
  <si>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</si>
  <si>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</si>
  <si>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</si>
  <si>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</si>
  <si>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</si>
  <si>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</si>
  <si>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</si>
  <si>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</si>
  <si>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</si>
  <si>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</si>
  <si>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</si>
  <si>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</si>
  <si>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</si>
  <si>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</si>
  <si>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</si>
  <si>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</si>
  <si>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</si>
  <si>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</si>
  <si>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</si>
  <si>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</si>
  <si>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</si>
  <si>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</si>
  <si>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</si>
  <si>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</si>
  <si>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</si>
  <si>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</si>
  <si>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</si>
  <si>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</si>
  <si>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</si>
  <si>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</si>
  <si>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</si>
  <si>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</si>
  <si>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</si>
  <si>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</si>
  <si>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</si>
  <si>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</si>
  <si>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</si>
  <si>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</si>
  <si>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</si>
  <si>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</si>
  <si>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</si>
  <si>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</si>
  <si>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</si>
  <si>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</si>
  <si>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</si>
  <si>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</si>
  <si>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</si>
  <si>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</si>
  <si>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</si>
  <si>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</si>
  <si>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</si>
  <si>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</si>
  <si>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</si>
  <si>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</si>
  <si>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</si>
  <si>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</si>
  <si>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</si>
  <si>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</si>
  <si>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</si>
  <si>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</si>
  <si>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</si>
  <si>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</si>
  <si>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</si>
  <si>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</si>
  <si>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</si>
  <si>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</si>
  <si>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</si>
  <si>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</si>
  <si>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</si>
  <si>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</si>
  <si>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</si>
  <si>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</si>
  <si>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</si>
  <si>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</si>
  <si>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</si>
  <si>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</si>
  <si>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</si>
  <si>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</si>
  <si>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</si>
  <si>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</si>
  <si>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</si>
  <si>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</si>
  <si>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</si>
  <si>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</si>
  <si>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</si>
  <si>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</si>
  <si>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</si>
  <si>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</si>
  <si>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</si>
  <si>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</si>
  <si>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</si>
  <si>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</si>
  <si>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</si>
  <si>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</si>
  <si>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</si>
  <si>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</si>
  <si>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</si>
  <si>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</si>
  <si>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</si>
  <si>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</si>
  <si>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</si>
  <si>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</si>
  <si>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</si>
  <si>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</si>
  <si>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</si>
  <si>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</si>
  <si>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</si>
  <si>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</si>
  <si>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</si>
  <si>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</si>
  <si>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</si>
  <si>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</si>
  <si>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</si>
  <si>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</si>
  <si>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</si>
  <si>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</si>
  <si>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</si>
  <si>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</si>
  <si>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</si>
  <si>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</si>
  <si>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</si>
  <si>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</si>
  <si>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</si>
  <si>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</si>
  <si>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</si>
  <si>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</si>
  <si>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</si>
  <si>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</si>
  <si>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</si>
  <si>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</si>
  <si>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</si>
  <si>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</si>
  <si>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</si>
  <si>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</si>
  <si>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</si>
  <si>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</si>
  <si>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</si>
  <si>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</si>
  <si>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</si>
  <si>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</si>
  <si>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</si>
  <si>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</si>
  <si>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</si>
  <si>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</si>
  <si>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</si>
  <si>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</si>
  <si>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</si>
  <si>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</si>
  <si>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</si>
  <si>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</si>
  <si>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</si>
  <si>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</si>
  <si>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</si>
  <si>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</si>
  <si>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</si>
  <si>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</si>
  <si>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</si>
  <si>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</si>
  <si>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</si>
  <si>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</si>
  <si>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</si>
  <si>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</si>
  <si>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</si>
  <si>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</si>
  <si>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</si>
  <si>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</si>
  <si>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</si>
  <si>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</si>
  <si>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</si>
  <si>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</si>
  <si>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</si>
  <si>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</si>
  <si>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</si>
  <si>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</si>
  <si>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</si>
  <si>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</si>
  <si>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</si>
  <si>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</si>
  <si>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</si>
  <si>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</si>
  <si>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</si>
  <si>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</si>
  <si>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</si>
  <si>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</si>
  <si>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</si>
  <si>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</si>
  <si>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</si>
  <si>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</si>
  <si>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</si>
  <si>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</si>
  <si>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</si>
  <si>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</si>
  <si>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</si>
  <si>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</si>
  <si>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</si>
  <si>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</si>
  <si>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</si>
  <si>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</si>
  <si>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</si>
  <si>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</si>
  <si>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</si>
  <si>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</si>
  <si>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</si>
  <si>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</si>
  <si>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</si>
  <si>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</si>
  <si>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</si>
  <si>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</si>
  <si>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</si>
  <si>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</si>
  <si>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</si>
  <si>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</si>
  <si>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</si>
  <si>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</si>
  <si>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</si>
  <si>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</si>
  <si>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</si>
  <si>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</si>
  <si>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</si>
  <si>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</si>
  <si>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</si>
  <si>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</si>
  <si>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</si>
  <si>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</si>
  <si>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</si>
  <si>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</si>
  <si>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</si>
  <si>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</si>
  <si>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</si>
  <si>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</si>
  <si>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</si>
  <si>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</si>
  <si>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</si>
  <si>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</si>
  <si>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</si>
  <si>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</si>
  <si>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</si>
  <si>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</si>
  <si>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</si>
  <si>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</si>
  <si>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</si>
  <si>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</si>
  <si>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</si>
  <si>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</si>
  <si>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</si>
  <si>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</si>
  <si>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</si>
  <si>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</si>
  <si>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</si>
  <si>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</si>
  <si>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</si>
  <si>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</si>
  <si>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</si>
  <si>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</si>
  <si>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</si>
  <si>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</si>
  <si>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</si>
  <si>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</si>
  <si>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</si>
  <si>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</si>
  <si>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</si>
  <si>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</si>
  <si>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</si>
  <si>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</si>
  <si>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</si>
  <si>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</si>
  <si>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</si>
  <si>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</si>
  <si>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</si>
  <si>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</si>
  <si>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</si>
  <si>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</si>
  <si>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</si>
  <si>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</si>
  <si>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</si>
  <si>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</si>
  <si>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</si>
  <si>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</si>
  <si>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</si>
  <si>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</si>
  <si>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</si>
  <si>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</si>
  <si>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</si>
  <si>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</si>
  <si>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</si>
  <si>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</si>
  <si>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</si>
  <si>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</si>
  <si>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</si>
  <si>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</si>
  <si>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</si>
  <si>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</si>
  <si>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</si>
  <si>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</si>
  <si>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</si>
  <si>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</si>
  <si>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</si>
  <si>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</si>
  <si>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</si>
  <si>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</si>
  <si>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</si>
  <si>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</si>
  <si>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</si>
  <si>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</si>
  <si>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</si>
  <si>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</si>
  <si>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</si>
  <si>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</si>
  <si>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</si>
  <si>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</si>
  <si>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</si>
  <si>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</si>
  <si>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</si>
  <si>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</si>
  <si>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</si>
  <si>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</si>
  <si>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</si>
  <si>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</si>
  <si>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</si>
  <si>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</si>
  <si>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</si>
  <si>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</si>
  <si>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</si>
  <si>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</si>
  <si>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</si>
  <si>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</si>
  <si>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</si>
  <si>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</si>
  <si>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</si>
  <si>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</si>
  <si>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</si>
  <si>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</si>
  <si>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</si>
  <si>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</si>
  <si>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</si>
  <si>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</si>
  <si>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</si>
  <si>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</si>
  <si>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</si>
  <si>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</si>
  <si>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</si>
  <si>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</si>
  <si>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</si>
  <si>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</si>
  <si>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</si>
  <si>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</si>
  <si>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</si>
  <si>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</si>
  <si>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</si>
  <si>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</si>
  <si>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</si>
  <si>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</si>
  <si>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</si>
  <si>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</si>
  <si>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</si>
  <si>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</si>
  <si>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</si>
  <si>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</si>
  <si>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</si>
  <si>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</si>
  <si>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</si>
  <si>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</si>
  <si>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</si>
  <si>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</si>
  <si>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</si>
  <si>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</si>
  <si>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</si>
  <si>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</si>
  <si>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</si>
  <si>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</si>
  <si>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</si>
  <si>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</si>
  <si>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</si>
  <si>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</si>
  <si>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</si>
  <si>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</si>
  <si>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</si>
  <si>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</si>
  <si>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</si>
  <si>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</si>
  <si>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</si>
  <si>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</si>
  <si>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</si>
  <si>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</si>
  <si>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</si>
  <si>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</si>
  <si>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</si>
  <si>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</si>
  <si>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</si>
  <si>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</si>
  <si>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</si>
  <si>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</si>
  <si>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</si>
  <si>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</si>
  <si>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</si>
  <si>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</si>
  <si>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</si>
  <si>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</si>
  <si>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</si>
  <si>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</si>
  <si>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</si>
  <si>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</si>
  <si>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</si>
  <si>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</si>
  <si>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</si>
  <si>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</si>
  <si>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</si>
  <si>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</si>
  <si>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</si>
  <si>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</si>
  <si>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</si>
  <si>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</si>
  <si>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</si>
  <si>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</si>
  <si>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</si>
  <si>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</si>
  <si>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</si>
  <si>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</si>
  <si>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</si>
  <si>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</si>
  <si>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</si>
  <si>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</si>
  <si>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</si>
  <si>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</si>
  <si>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</si>
  <si>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</si>
  <si>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</si>
  <si>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</si>
  <si>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</si>
  <si>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</si>
  <si>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</si>
  <si>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</si>
  <si>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</si>
  <si>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</si>
  <si>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</si>
  <si>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</si>
  <si>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</si>
  <si>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</si>
  <si>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</si>
  <si>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</si>
  <si>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</si>
  <si>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</si>
  <si>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</si>
  <si>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</si>
  <si>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</si>
  <si>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</si>
  <si>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</si>
  <si>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</si>
  <si>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</si>
  <si>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</si>
  <si>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</si>
  <si>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</si>
  <si>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</si>
  <si>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</si>
  <si>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</si>
  <si>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</si>
  <si>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</si>
  <si>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</si>
  <si>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</si>
  <si>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</si>
  <si>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</si>
  <si>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</si>
  <si>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</si>
  <si>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</si>
  <si>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</si>
  <si>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</si>
  <si>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</si>
  <si>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</si>
  <si>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</si>
  <si>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</si>
  <si>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</si>
  <si>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</si>
  <si>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</si>
  <si>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</si>
  <si>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</si>
  <si>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</si>
  <si>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</si>
  <si>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</si>
  <si>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</si>
  <si>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</si>
  <si>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</si>
  <si>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</si>
  <si>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</si>
  <si>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</si>
  <si>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</si>
  <si>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</si>
  <si>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</si>
  <si>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</si>
  <si>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</si>
  <si>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</si>
  <si>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</si>
  <si>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</si>
  <si>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</si>
  <si>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</si>
  <si>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</si>
  <si>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</si>
  <si>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</si>
  <si>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</si>
  <si>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</si>
  <si>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</si>
  <si>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</si>
  <si>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</si>
  <si>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</si>
  <si>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</si>
  <si>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</si>
  <si>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</si>
  <si>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</si>
  <si>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</si>
  <si>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</si>
  <si>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</si>
  <si>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</si>
  <si>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</si>
  <si>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</si>
  <si>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</si>
  <si>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</si>
  <si>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</si>
  <si>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</si>
  <si>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</si>
  <si>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</si>
  <si>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</si>
  <si>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</si>
  <si>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</si>
  <si>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</si>
  <si>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</si>
  <si>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</si>
  <si>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</si>
  <si>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</si>
  <si>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</si>
  <si>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</si>
  <si>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</si>
  <si>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</si>
  <si>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</si>
  <si>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</si>
  <si>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</si>
  <si>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</si>
  <si>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</si>
  <si>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</si>
  <si>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</si>
  <si>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</si>
  <si>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</si>
  <si>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</si>
  <si>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</si>
  <si>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</si>
  <si>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</si>
  <si>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</si>
  <si>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</si>
  <si>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</si>
  <si>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</si>
  <si>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</si>
  <si>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</si>
  <si>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</si>
  <si>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</si>
  <si>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</si>
  <si>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</si>
  <si>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</si>
  <si>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</si>
  <si>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</si>
  <si>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</si>
  <si>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</si>
  <si>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</si>
  <si>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</si>
  <si>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</si>
  <si>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</si>
  <si>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</si>
  <si>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</si>
  <si>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</si>
  <si>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</si>
  <si>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</si>
  <si>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</si>
  <si>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</si>
  <si>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</si>
  <si>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</si>
  <si>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</si>
  <si>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</si>
  <si>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</si>
  <si>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</si>
  <si>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</si>
  <si>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</si>
  <si>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</si>
  <si>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</si>
  <si>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</si>
  <si>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</si>
  <si>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</si>
  <si>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</si>
  <si>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</si>
  <si>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</si>
  <si>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</si>
  <si>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</si>
  <si>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</si>
  <si>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</si>
  <si>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</si>
  <si>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</si>
  <si>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</si>
  <si>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</si>
  <si>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</si>
  <si>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</si>
  <si>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</si>
  <si>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</si>
  <si>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</si>
  <si>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</si>
  <si>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</si>
  <si>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</si>
  <si>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</si>
  <si>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</si>
  <si>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</si>
  <si>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</si>
  <si>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</si>
  <si>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</si>
  <si>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</si>
  <si>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</si>
  <si>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</si>
  <si>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</si>
  <si>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</si>
  <si>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</si>
  <si>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</si>
  <si>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</si>
  <si>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</si>
  <si>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</si>
  <si>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</si>
  <si>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</si>
  <si>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</si>
  <si>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</si>
  <si>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</si>
  <si>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</si>
  <si>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</si>
  <si>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</si>
  <si>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</si>
  <si>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</si>
  <si>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</si>
  <si>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</si>
  <si>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</si>
  <si>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</si>
  <si>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</si>
  <si>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</si>
  <si>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</si>
  <si>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</si>
  <si>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</si>
  <si>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</si>
  <si>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</si>
  <si>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</si>
  <si>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</si>
  <si>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</si>
  <si>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</si>
  <si>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</si>
  <si>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</si>
  <si>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</si>
  <si>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</si>
  <si>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</si>
  <si>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</si>
  <si>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</si>
  <si>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</si>
  <si>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</si>
  <si>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</si>
  <si>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</si>
  <si>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</si>
  <si>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</si>
  <si>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</si>
  <si>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</si>
  <si>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</si>
  <si>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</si>
  <si>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</si>
  <si>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</si>
  <si>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</si>
  <si>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</si>
  <si>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</si>
  <si>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</si>
  <si>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</si>
  <si>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</si>
  <si>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</si>
  <si>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</si>
  <si>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</si>
  <si>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</si>
  <si>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</si>
  <si>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</si>
  <si>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</si>
  <si>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</si>
  <si>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</si>
  <si>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</si>
  <si>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</si>
  <si>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</si>
  <si>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</si>
  <si>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</si>
  <si>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</si>
  <si>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</si>
  <si>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</si>
  <si>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</si>
  <si>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</si>
  <si>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</si>
  <si>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</si>
  <si>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</si>
  <si>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</si>
  <si>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</si>
  <si>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</si>
  <si>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</si>
  <si>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</si>
  <si>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</si>
  <si>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</si>
  <si>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</si>
  <si>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</si>
  <si>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</si>
  <si>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</si>
  <si>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</si>
  <si>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</si>
  <si>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</si>
  <si>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</si>
  <si>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</si>
  <si>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</si>
  <si>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</si>
  <si>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</si>
  <si>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</si>
  <si>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</si>
  <si>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</si>
  <si>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</si>
  <si>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</si>
  <si>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</si>
  <si>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</si>
  <si>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</si>
  <si>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</si>
  <si>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</si>
  <si>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</si>
  <si>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</si>
  <si>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</si>
  <si>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</si>
  <si>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</si>
  <si>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</si>
  <si>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</si>
  <si>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</si>
  <si>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</si>
  <si>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</si>
  <si>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</si>
  <si>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</si>
  <si>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</si>
  <si>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</si>
  <si>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</si>
  <si>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</si>
  <si>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</si>
  <si>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</si>
  <si>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</si>
  <si>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</si>
  <si>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</si>
  <si>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</si>
  <si>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</si>
  <si>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</si>
  <si>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</si>
  <si>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</si>
  <si>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</si>
  <si>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</si>
  <si>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</si>
  <si>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</si>
  <si>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</si>
  <si>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</si>
  <si>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</si>
  <si>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</si>
  <si>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</si>
  <si>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</si>
  <si>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</si>
  <si>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</si>
  <si>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</si>
  <si>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</si>
  <si>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</si>
  <si>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</si>
  <si>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</si>
  <si>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</si>
  <si>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</si>
  <si>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</si>
  <si>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</si>
  <si>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</si>
  <si>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</si>
  <si>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</si>
  <si>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</si>
  <si>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</si>
  <si>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</si>
  <si>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</si>
  <si>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</si>
  <si>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</si>
  <si>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</si>
  <si>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</si>
  <si>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</si>
  <si>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</si>
  <si>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</si>
  <si>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</si>
  <si>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</si>
  <si>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</si>
  <si>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</si>
  <si>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</si>
  <si>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</si>
  <si>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</si>
  <si>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</si>
  <si>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</si>
  <si>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</si>
  <si>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</si>
  <si>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</si>
  <si>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</si>
  <si>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</si>
  <si>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</si>
  <si>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</si>
  <si>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</si>
  <si>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</si>
  <si>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</si>
  <si>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</si>
  <si>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</si>
  <si>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</si>
  <si>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</si>
  <si>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</si>
  <si>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</si>
  <si>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</si>
  <si>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</si>
  <si>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</si>
  <si>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</si>
  <si>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</si>
  <si>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</si>
  <si>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</si>
  <si>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</si>
  <si>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</si>
  <si>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</si>
  <si>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</si>
  <si>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</si>
  <si>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</si>
  <si>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</si>
  <si>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</si>
  <si>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</si>
  <si>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</si>
  <si>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</si>
  <si>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</si>
  <si>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</si>
  <si>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</si>
  <si>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</si>
  <si>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</si>
  <si>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</si>
  <si>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</si>
  <si>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</si>
  <si>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</si>
  <si>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</si>
  <si>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</si>
  <si>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</si>
  <si>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</si>
  <si>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</si>
  <si>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</si>
  <si>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</si>
  <si>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</si>
  <si>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</si>
  <si>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</si>
  <si>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</si>
  <si>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</si>
  <si>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</si>
  <si>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</si>
  <si>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</si>
  <si>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</si>
  <si>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</si>
  <si>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</si>
  <si>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</si>
  <si>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</si>
  <si>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</si>
  <si>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</si>
  <si>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</si>
  <si>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</si>
  <si>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</si>
  <si>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</si>
  <si>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</si>
  <si>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</si>
  <si>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</si>
  <si>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</si>
  <si>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</si>
  <si>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</si>
  <si>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</si>
  <si>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</si>
  <si>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</si>
  <si>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</si>
  <si>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</si>
  <si>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</si>
  <si>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</si>
  <si>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</si>
  <si>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</si>
  <si>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</si>
  <si>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</si>
  <si>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</si>
  <si>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</si>
  <si>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</si>
  <si>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</si>
  <si>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</si>
  <si>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</si>
  <si>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</si>
  <si>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</si>
  <si>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</si>
  <si>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</si>
  <si>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</si>
  <si>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</si>
  <si>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</si>
  <si>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</si>
  <si>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</si>
  <si>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</si>
  <si>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</si>
  <si>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</si>
  <si>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</si>
  <si>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</si>
  <si>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</si>
  <si>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</si>
  <si>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</si>
  <si>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</si>
  <si>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</si>
  <si>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</si>
  <si>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</si>
  <si>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</si>
  <si>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</si>
  <si>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</si>
  <si>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</si>
  <si>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</si>
  <si>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</si>
  <si>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</si>
  <si>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</si>
  <si>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</si>
  <si>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</si>
  <si>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</si>
  <si>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</si>
  <si>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</si>
  <si>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</si>
  <si>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</si>
  <si>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</si>
  <si>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</si>
  <si>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</si>
  <si>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</si>
  <si>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</si>
  <si>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</si>
  <si>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</si>
  <si>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</si>
  <si>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</si>
  <si>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</si>
  <si>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</si>
  <si>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</si>
  <si>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</si>
  <si>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</si>
  <si>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</si>
  <si>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</si>
  <si>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</si>
  <si>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</si>
  <si>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</si>
  <si>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</si>
  <si>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</si>
  <si>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</si>
  <si>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</si>
  <si>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</si>
  <si>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</si>
  <si>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</si>
  <si>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</si>
  <si>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</si>
  <si>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</si>
  <si>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</si>
  <si>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</si>
  <si>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</si>
  <si>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</si>
  <si>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</si>
  <si>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</si>
  <si>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</si>
  <si>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</si>
  <si>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</si>
  <si>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</si>
  <si>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</si>
  <si>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</si>
  <si>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</si>
  <si>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</si>
  <si>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</si>
  <si>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</si>
  <si>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</si>
  <si>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</si>
  <si>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</si>
  <si>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</si>
  <si>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</si>
  <si>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</si>
  <si>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</si>
  <si>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</si>
  <si>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</si>
  <si>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</si>
  <si>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</si>
  <si>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</si>
  <si>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</si>
  <si>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</si>
  <si>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</si>
  <si>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</si>
  <si>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</si>
  <si>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</si>
  <si>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</si>
  <si>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</si>
  <si>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</si>
  <si>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</si>
  <si>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</si>
  <si>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</si>
  <si>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</si>
  <si>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</si>
  <si>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</si>
  <si>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</si>
  <si>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</si>
  <si>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</si>
  <si>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</si>
  <si>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</si>
  <si>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</si>
  <si>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</si>
  <si>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</si>
  <si>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</si>
  <si>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</si>
  <si>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</si>
  <si>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</si>
  <si>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</si>
  <si>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</si>
  <si>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</si>
  <si>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</si>
  <si>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</si>
  <si>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</si>
  <si>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</si>
  <si>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</si>
  <si>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</si>
  <si>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</si>
  <si>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</si>
  <si>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</si>
  <si>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</si>
  <si>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</si>
  <si>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</si>
  <si>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</si>
  <si>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</si>
  <si>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</si>
  <si>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</si>
  <si>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</si>
  <si>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</si>
  <si>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</si>
  <si>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</si>
  <si>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</si>
  <si>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</si>
  <si>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</si>
  <si>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</si>
  <si>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</si>
  <si>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</si>
  <si>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</si>
  <si>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</si>
  <si>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</si>
  <si>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</si>
  <si>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</si>
  <si>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</si>
  <si>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</si>
  <si>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</si>
  <si>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</si>
  <si>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</si>
  <si>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</si>
  <si>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</si>
  <si>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</si>
  <si>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</si>
  <si>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</si>
  <si>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</si>
  <si>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</si>
  <si>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</si>
  <si>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</si>
  <si>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</si>
  <si>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</si>
  <si>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</si>
  <si>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</si>
  <si>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</si>
  <si>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</si>
  <si>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</si>
  <si>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</si>
  <si>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</si>
  <si>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</si>
  <si>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</si>
  <si>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</si>
  <si>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</si>
  <si>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</si>
  <si>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</si>
  <si>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</si>
  <si>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</si>
  <si>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</si>
  <si>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</si>
  <si>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</si>
  <si>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</si>
  <si>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</si>
  <si>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</si>
  <si>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</si>
  <si>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</si>
  <si>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</si>
  <si>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</si>
  <si>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</si>
  <si>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</si>
  <si>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</si>
  <si>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</si>
  <si>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</si>
  <si>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</si>
  <si>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</si>
  <si>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</si>
  <si>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</si>
  <si>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</si>
  <si>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</si>
  <si>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</si>
  <si>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</si>
  <si>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</si>
  <si>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</si>
  <si>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</si>
  <si>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</si>
  <si>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</si>
  <si>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</si>
  <si>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</si>
  <si>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</si>
  <si>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</si>
  <si>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</si>
  <si>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</si>
  <si>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</si>
  <si>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</si>
  <si>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</si>
  <si>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</si>
  <si>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</si>
  <si>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</si>
  <si>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</si>
  <si>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</si>
  <si>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</si>
  <si>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</si>
  <si>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</si>
  <si>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</si>
  <si>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</si>
  <si>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</si>
  <si>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</si>
  <si>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</si>
  <si>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</si>
  <si>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</si>
  <si>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</si>
  <si>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</si>
  <si>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</si>
  <si>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</si>
  <si>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</si>
  <si>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</si>
  <si>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</si>
  <si>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</si>
  <si>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</si>
  <si>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</si>
  <si>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</si>
  <si>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</si>
  <si>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</si>
  <si>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</si>
  <si>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</si>
  <si>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</si>
  <si>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</si>
  <si>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</si>
  <si>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</si>
  <si>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</si>
  <si>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</si>
  <si>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</si>
  <si>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</si>
  <si>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</si>
  <si>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</si>
  <si>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</si>
  <si>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</si>
  <si>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</si>
  <si>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</si>
  <si>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</si>
  <si>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</si>
  <si>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</si>
  <si>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</si>
  <si>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</si>
  <si>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</si>
  <si>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</si>
  <si>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</si>
  <si>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</si>
  <si>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</si>
  <si>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</si>
  <si>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</si>
  <si>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</si>
  <si>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</si>
  <si>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</si>
  <si>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</si>
  <si>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</si>
  <si>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</si>
  <si>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</si>
  <si>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</si>
  <si>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</si>
  <si>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</si>
  <si>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</si>
  <si>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</si>
  <si>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</si>
  <si>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</si>
  <si>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</si>
  <si>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</si>
  <si>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</si>
  <si>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</si>
  <si>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</si>
  <si>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</si>
  <si>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</si>
  <si>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</si>
  <si>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</si>
  <si>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</si>
  <si>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</si>
  <si>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</si>
  <si>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</si>
  <si>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</si>
  <si>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</si>
  <si>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</si>
  <si>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</si>
  <si>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</si>
  <si>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</si>
  <si>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</si>
  <si>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</si>
  <si>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</si>
  <si>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</si>
  <si>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</si>
  <si>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</si>
  <si>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</si>
  <si>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</si>
  <si>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</si>
  <si>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</si>
  <si>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</si>
  <si>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</si>
  <si>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</si>
  <si>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</si>
  <si>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</si>
  <si>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</si>
  <si>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</si>
  <si>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</si>
  <si>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</si>
  <si>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</si>
  <si>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</si>
  <si>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</si>
  <si>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</si>
  <si>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</si>
  <si>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</si>
  <si>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</si>
  <si>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</si>
  <si>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</si>
  <si>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</si>
  <si>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</si>
  <si>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</si>
  <si>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</si>
  <si>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</si>
  <si>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</si>
  <si>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</si>
  <si>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</si>
  <si>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</si>
  <si>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</si>
  <si>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</si>
  <si>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</si>
  <si>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</si>
  <si>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</si>
  <si>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</si>
  <si>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</si>
  <si>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</si>
  <si>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</si>
  <si>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</si>
  <si>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</si>
  <si>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</si>
  <si>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</si>
  <si>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</si>
  <si>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</si>
  <si>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</si>
  <si>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</si>
  <si>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</si>
  <si>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</si>
  <si>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</si>
  <si>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</si>
  <si>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</si>
  <si>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</si>
  <si>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</si>
  <si>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</si>
  <si>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</si>
  <si>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</si>
  <si>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</si>
  <si>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</si>
  <si>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</si>
  <si>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</si>
  <si>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</si>
  <si>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</si>
  <si>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</si>
  <si>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</si>
  <si>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</si>
  <si>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</si>
  <si>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</si>
  <si>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</si>
  <si>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</si>
  <si>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</si>
  <si>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</si>
  <si>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</si>
  <si>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</si>
  <si>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</si>
  <si>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</si>
  <si>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</si>
  <si>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</si>
  <si>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</si>
  <si>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</si>
  <si>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</si>
  <si>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</si>
  <si>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</si>
  <si>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</si>
  <si>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</si>
  <si>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</si>
  <si>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</si>
  <si>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</si>
  <si>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</si>
  <si>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</si>
  <si>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</si>
  <si>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</si>
  <si>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</si>
  <si>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</si>
  <si>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</si>
  <si>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</si>
  <si>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</si>
  <si>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</si>
  <si>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</si>
  <si>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</si>
  <si>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</si>
  <si>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</si>
  <si>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</si>
  <si>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</si>
  <si>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</si>
  <si>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</si>
  <si>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</si>
  <si>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</si>
  <si>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</si>
  <si>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</si>
  <si>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</si>
  <si>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</si>
  <si>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</si>
  <si>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</si>
  <si>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</si>
  <si>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</si>
  <si>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</si>
  <si>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</si>
  <si>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</si>
  <si>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</si>
  <si>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</si>
  <si>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</si>
  <si>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</si>
  <si>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</si>
  <si>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</si>
  <si>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</si>
  <si>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</si>
  <si>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</si>
  <si>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</si>
  <si>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</si>
  <si>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</si>
  <si>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</si>
  <si>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</si>
  <si>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</si>
  <si>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</si>
  <si>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</si>
  <si>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</si>
  <si>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</si>
  <si>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</si>
  <si>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</si>
  <si>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</si>
  <si>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</si>
  <si>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</si>
  <si>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</si>
  <si>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</si>
  <si>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</si>
  <si>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</si>
  <si>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</si>
  <si>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</si>
  <si>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</si>
  <si>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</si>
  <si>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</si>
  <si>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</si>
  <si>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</si>
  <si>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</si>
  <si>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</si>
  <si>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</si>
  <si>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</si>
  <si>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</si>
  <si>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</si>
  <si>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</si>
  <si>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</si>
  <si>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</si>
  <si>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</si>
  <si>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</si>
  <si>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</si>
  <si>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</si>
  <si>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</si>
  <si>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</si>
  <si>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</si>
  <si>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</si>
  <si>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</si>
  <si>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</si>
  <si>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</si>
  <si>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</si>
  <si>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</si>
  <si>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</si>
  <si>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</si>
  <si>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</si>
  <si>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</si>
  <si>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</si>
  <si>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</si>
  <si>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</si>
  <si>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</si>
  <si>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</si>
  <si>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</si>
  <si>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</si>
  <si>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</si>
  <si>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</si>
  <si>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</si>
  <si>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</si>
  <si>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</si>
  <si>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</si>
  <si>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</si>
  <si>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</si>
  <si>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</si>
  <si>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</si>
  <si>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</si>
  <si>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</si>
  <si>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</si>
  <si>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</si>
  <si>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</si>
  <si>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</si>
  <si>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</si>
  <si>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</si>
  <si>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</si>
  <si>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</si>
  <si>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</si>
  <si>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</si>
  <si>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</si>
  <si>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</si>
  <si>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</si>
  <si>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</si>
  <si>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</si>
  <si>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</si>
  <si>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</si>
  <si>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</si>
  <si>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</si>
  <si>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</si>
  <si>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</si>
  <si>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</si>
  <si>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</si>
  <si>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</si>
  <si>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</si>
  <si>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</si>
  <si>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</si>
  <si>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</si>
  <si>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</si>
  <si>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</si>
  <si>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</si>
  <si>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</si>
  <si>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</si>
  <si>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</si>
  <si>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</si>
  <si>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</si>
  <si>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</si>
  <si>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</si>
  <si>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</si>
  <si>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</si>
  <si>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</si>
  <si>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</si>
  <si>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</si>
  <si>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</si>
  <si>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</si>
  <si>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</si>
  <si>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</si>
  <si>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</si>
  <si>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</si>
  <si>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</si>
  <si>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</si>
  <si>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</si>
  <si>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</si>
  <si>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</si>
  <si>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</si>
  <si>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</si>
  <si>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</si>
  <si>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</si>
  <si>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</si>
  <si>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</si>
  <si>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</si>
  <si>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</si>
  <si>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</si>
  <si>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</si>
  <si>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</si>
  <si>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</si>
  <si>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</si>
  <si>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</si>
  <si>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</si>
  <si>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</si>
  <si>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</si>
  <si>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</si>
  <si>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</si>
  <si>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</si>
  <si>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</si>
  <si>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</si>
  <si>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</si>
  <si>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</si>
  <si>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</si>
  <si>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</si>
  <si>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</si>
  <si>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</si>
  <si>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</si>
  <si>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</si>
  <si>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</si>
  <si>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</si>
  <si>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</si>
  <si>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</si>
  <si>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</si>
  <si>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</si>
  <si>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</si>
  <si>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</si>
  <si>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</si>
  <si>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</si>
  <si>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</si>
  <si>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</si>
  <si>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</si>
  <si>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</si>
  <si>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</si>
  <si>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</si>
  <si>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</si>
  <si>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</si>
  <si>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</si>
  <si>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</si>
  <si>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</si>
  <si>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</si>
  <si>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</si>
  <si>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</si>
  <si>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</si>
  <si>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</si>
  <si>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</si>
  <si>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</si>
  <si>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</si>
  <si>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</si>
  <si>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</si>
  <si>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</si>
  <si>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</si>
  <si>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</si>
  <si>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</si>
  <si>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</si>
  <si>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</si>
  <si>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</si>
  <si>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</si>
  <si>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</si>
  <si>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</si>
  <si>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</si>
  <si>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</si>
  <si>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</si>
  <si>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</si>
  <si>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</si>
  <si>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</si>
  <si>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</si>
  <si>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</si>
  <si>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</si>
  <si>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</si>
  <si>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</si>
  <si>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</si>
  <si>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</si>
  <si>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</si>
  <si>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</si>
  <si>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</si>
  <si>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</si>
  <si>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</si>
  <si>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</si>
  <si>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</si>
  <si>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</si>
  <si>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</si>
  <si>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</si>
  <si>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</si>
  <si>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</si>
  <si>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</si>
  <si>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</si>
  <si>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</si>
  <si>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</si>
  <si>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</si>
  <si>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</si>
  <si>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</si>
  <si>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</si>
  <si>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</si>
  <si>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</si>
  <si>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</si>
  <si>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</si>
  <si>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</si>
  <si>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</si>
  <si>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</si>
  <si>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</si>
  <si>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</si>
  <si>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</si>
  <si>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</si>
  <si>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</si>
  <si>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</si>
  <si>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</si>
  <si>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</si>
  <si>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</si>
  <si>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</si>
  <si>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</si>
  <si>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</si>
  <si>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</si>
  <si>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</si>
  <si>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</si>
  <si>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</si>
  <si>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</si>
  <si>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</si>
  <si>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</si>
  <si>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</si>
  <si>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</si>
  <si>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</si>
  <si>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</si>
  <si>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</si>
  <si>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</si>
  <si>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</si>
  <si>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</si>
  <si>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</si>
  <si>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</si>
  <si>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</si>
  <si>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</si>
  <si>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</si>
  <si>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</si>
  <si>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</si>
  <si>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</si>
  <si>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</si>
  <si>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</si>
  <si>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</si>
  <si>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</si>
  <si>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</si>
  <si>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</si>
  <si>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</si>
  <si>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</si>
  <si>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</si>
  <si>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</si>
  <si>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</si>
  <si>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</si>
  <si>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</si>
  <si>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</si>
  <si>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</si>
  <si>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</si>
  <si>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</si>
  <si>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</si>
  <si>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</si>
  <si>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</si>
  <si>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</si>
  <si>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</si>
  <si>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</si>
  <si>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</si>
  <si>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</si>
  <si>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</si>
  <si>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</si>
  <si>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</si>
  <si>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</si>
  <si>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</si>
  <si>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</si>
  <si>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</si>
  <si>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</si>
  <si>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</si>
  <si>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</si>
  <si>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</si>
  <si>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</si>
  <si>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</si>
  <si>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</si>
  <si>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</si>
  <si>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</si>
  <si>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</si>
  <si>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</si>
  <si>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</si>
  <si>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</si>
  <si>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</si>
  <si>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</si>
  <si>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</si>
  <si>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</si>
  <si>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</si>
  <si>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</si>
  <si>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</si>
  <si>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</si>
  <si>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</si>
  <si>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</si>
  <si>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</si>
  <si>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</si>
  <si>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</si>
  <si>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</si>
  <si>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</si>
  <si>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</si>
  <si>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</si>
  <si>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</si>
  <si>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</si>
  <si>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</si>
  <si>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</si>
  <si>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</si>
  <si>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</si>
  <si>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</si>
  <si>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</si>
  <si>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</si>
  <si>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</si>
  <si>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</si>
  <si>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</si>
  <si>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</si>
  <si>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</si>
  <si>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</si>
  <si>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</si>
  <si>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</si>
  <si>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</si>
  <si>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</si>
  <si>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</si>
  <si>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</si>
  <si>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</si>
  <si>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</si>
  <si>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</si>
  <si>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</si>
  <si>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</si>
  <si>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</si>
  <si>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</si>
  <si>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</si>
  <si>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</si>
  <si>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</si>
  <si>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</si>
  <si>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</si>
  <si>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</si>
  <si>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</si>
  <si>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</si>
  <si>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</si>
  <si>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</si>
  <si>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</si>
  <si>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</si>
  <si>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</si>
  <si>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</si>
  <si>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</si>
  <si>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</si>
  <si>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</si>
  <si>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</si>
  <si>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</si>
  <si>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</si>
  <si>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</si>
  <si>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</si>
  <si>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</si>
  <si>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</si>
  <si>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</si>
  <si>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</si>
  <si>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</si>
  <si>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</si>
  <si>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</si>
  <si>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</si>
  <si>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</si>
  <si>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</si>
  <si>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</si>
  <si>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</si>
  <si>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</si>
  <si>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</si>
  <si>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</si>
  <si>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</si>
  <si>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</si>
  <si>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</si>
  <si>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</si>
  <si>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</si>
  <si>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</si>
  <si>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</si>
  <si>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</si>
  <si>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</si>
  <si>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</si>
  <si>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</si>
  <si>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</si>
  <si>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</si>
  <si>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</si>
  <si>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</si>
  <si>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</si>
  <si>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</si>
  <si>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</si>
  <si>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</si>
  <si>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</si>
  <si>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</si>
  <si>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</si>
  <si>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</si>
  <si>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</si>
  <si>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</si>
  <si>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</si>
  <si>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</si>
  <si>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</si>
  <si>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</si>
  <si>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</si>
  <si>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</si>
  <si>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</si>
  <si>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</si>
  <si>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</si>
  <si>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</si>
  <si>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</si>
  <si>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</si>
  <si>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</si>
  <si>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</si>
  <si>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</si>
  <si>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</si>
  <si>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</si>
  <si>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</si>
  <si>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</si>
  <si>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</si>
  <si>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</si>
  <si>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</si>
  <si>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</si>
  <si>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</si>
  <si>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</si>
  <si>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</si>
  <si>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</si>
  <si>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</si>
  <si>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</si>
  <si>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</si>
  <si>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</si>
  <si>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</si>
  <si>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</si>
  <si>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</si>
  <si>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</si>
  <si>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</si>
  <si>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</si>
  <si>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</si>
  <si>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</si>
  <si>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</si>
  <si>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</si>
  <si>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</si>
  <si>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</si>
  <si>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</si>
  <si>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</si>
  <si>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</si>
  <si>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</si>
  <si>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</si>
  <si>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</si>
  <si>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</si>
  <si>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</si>
  <si>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</si>
  <si>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</si>
  <si>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</si>
  <si>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</si>
  <si>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</si>
  <si>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</si>
  <si>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</si>
  <si>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</si>
  <si>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</si>
  <si>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</si>
  <si>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</si>
  <si>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</si>
  <si>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</si>
  <si>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</si>
  <si>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</si>
  <si>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</si>
  <si>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</si>
  <si>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</si>
  <si>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</si>
  <si>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</si>
  <si>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</si>
  <si>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</si>
  <si>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</si>
  <si>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</si>
  <si>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</si>
  <si>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</si>
  <si>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</si>
  <si>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</si>
  <si>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</si>
  <si>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</si>
  <si>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</si>
  <si>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</si>
  <si>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</si>
  <si>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</si>
  <si>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</si>
  <si>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</si>
  <si>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</si>
  <si>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</si>
  <si>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</si>
  <si>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</si>
  <si>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</si>
  <si>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</si>
  <si>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</si>
  <si>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</si>
  <si>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</si>
  <si>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</si>
  <si>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</si>
  <si>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</si>
  <si>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</si>
  <si>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</si>
  <si>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</si>
  <si>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</si>
  <si>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</si>
  <si>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</si>
  <si>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</si>
  <si>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</si>
  <si>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</si>
  <si>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</si>
  <si>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</si>
  <si>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</si>
  <si>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</si>
  <si>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</si>
  <si>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</si>
  <si>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</si>
  <si>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</si>
  <si>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</si>
  <si>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</si>
  <si>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</si>
  <si>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</si>
  <si>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</si>
  <si>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</si>
  <si>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</si>
  <si>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</si>
  <si>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</si>
  <si>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</si>
  <si>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</si>
  <si>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</si>
  <si>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</si>
  <si>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</si>
  <si>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</si>
  <si>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</si>
  <si>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</si>
  <si>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</si>
  <si>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</si>
  <si>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</si>
  <si>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</si>
  <si>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</si>
  <si>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</si>
  <si>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</si>
  <si>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</si>
  <si>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</si>
  <si>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</si>
  <si>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</si>
  <si>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</si>
  <si>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</si>
  <si>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</si>
  <si>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</si>
  <si>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</si>
  <si>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</si>
  <si>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</si>
  <si>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</si>
  <si>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</si>
  <si>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</si>
  <si>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</si>
  <si>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</si>
  <si>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</si>
  <si>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</si>
  <si>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</si>
  <si>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</si>
  <si>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</si>
  <si>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</si>
  <si>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</si>
  <si>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</si>
  <si>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</si>
  <si>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</si>
  <si>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</si>
  <si>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</si>
  <si>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</si>
  <si>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</si>
  <si>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</si>
  <si>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</si>
  <si>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</si>
  <si>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PCM-20251008-00000759</t>
  </si>
  <si>
    <t>ETA 75 Min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</si>
  <si>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</si>
  <si>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</si>
  <si>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</si>
  <si>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</si>
  <si>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</si>
  <si>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20 mins</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</si>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</sst>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275.39466458333482</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45938.343090509261</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45938.343090509261</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45938.343090509261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45938.343090509261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45938.343090509261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45938.343090509261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45938.343090509261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45938.343090509261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45938.343090509261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45938.343090509261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45938.343090509261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45938.343090509261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45938.343090509261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45938.343090509261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45938.343090509261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45938.343090509261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45938.343090509261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45938.343090509261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45938.343090509261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45938.343090509261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45938.343090509261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45938.343090509261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45938.343090509261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45938.343090509261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45938.343090509261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45938.343090509261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45938.343090509261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45938.343090509261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45938.343090509261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45938.343090509261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45938.343090509261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45938.343090509261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45938.343090509261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45938.343090509261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45938.343090509261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45938.343090509261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45938.343090509261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45938.343090509261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45938.343090509261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45938.343090509261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45938.343090509261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45938.343090509261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45938.343090509261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45938.343090509261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45938.343090509261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45938.343090509261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45938.343090509261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45938.343090509261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45938.343090509261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45938.343090509261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45938.343090509261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45938.343090509261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45938.343090509261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45938.343090509261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45938.343090509261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45938.343090509261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45938.343090509261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45938.343090509261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45938.343090509261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45938.343090509261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45938.343090509261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45938.343090509261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45938.343090509261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45938.343090509261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45938.343090509261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45938.343090509261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45938.343090509261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45938.343090509261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45938.343090509261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45938.343090509261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45938.343090509261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45938.343090509261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45938.343090509261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45938.343090509261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45938.343090509261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45938.343090509261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45938.343090509261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45938.343090509261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45938.343090509261</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131.61600717592955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113.34325254629948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45938.343090509261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45938.343090509261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45938.343090509261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45938.343090509261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45938.343090509261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45938.343090509261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45938.343090509261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45938.343090509261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45938.343090509261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45938.343090509261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45938.343090509261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45938.343090509261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45938.343090509261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45938.343090509261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45938.343090509261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45938.343090509261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45938.343090509261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45938.343090509261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45938.343090509261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45938.343090509261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45938.343090509261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45938.343090509261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45938.343090509261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45938.343090509261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45938.343090509261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45938.343090509261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45938.343090509261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45938.343090509261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45938.343090509261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45938.343090509261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45938.343090509261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45938.343090509261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45938.343090509261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45938.343090509261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45938.343090509261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45938.343090509261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45938.343090509261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45938.343090509261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45938.343090509261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45938.343090509261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45938.343090509261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45938.343090509261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45938.343090509261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45938.343090509261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45938.343090509261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45938.343090509261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45938.343090509261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45938.343090509261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45938.343090509261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45938.343090509261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45938.343090509261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45938.343090509261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45938.343090509261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45938.343090509261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45938.343090509261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45938.343090509261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45938.343090509261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45938.343090509261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45938.343090509261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45938.343090509261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45938.343090509261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45938.343090509261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45938.343090509261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45938.343090509261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45938.343090509261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45938.343090509261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45938.343090509261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45938.343090509261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45938.343090509261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45938.343090509261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45938.343090509261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45938.343090509261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45938.343090509261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45938.343090509261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45938.343090509261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45938.343090509261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45938.343090509261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45938.343090509261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45938.343090509261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45938.343090509261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45938.343090509261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45938.343090509261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45938.343090509261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45938.343090509261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45938.343090509261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45938.343090509261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45938.343090509261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45938.343090509261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45938.343090509261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45938.343090509261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45938.343090509261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45938.343090509261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45938.343090509261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45938.343090509261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45938.343090509261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45938.343090509261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45938.343090509261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45938.343090509261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45938.343090509261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45938.343090509261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45938.343090509261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45938.343090509261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45938.343090509261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45938.343090509261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45938.343090509261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45938.343090509261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45938.343090509261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45938.343090509261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45938.343090509261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45938.343090509261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45938.343090509261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45938.343090509261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45938.343090509261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45938.343090509261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45938.343090509261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45938.343090509261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45938.343090509261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45938.343090509261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45938.343090509261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45938.343090509261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45938.343090509261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45938.343090509261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45938.343090509261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45938.343090509261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45938.343090509261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45938.343090509261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45938.343090509261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45938.343090509261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45938.343090509261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45938.343090509261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45938.343090509261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45938.343090509261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45938.343090509261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45938.343090509261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45938.343090509261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45938.343090509261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45938.343090509261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45938.343090509261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45938.343090509261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45938.343090509261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45938.343090509261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45938.343090509261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45938.343090509261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45938.343090509261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45938.343090509261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45938.343090509261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45938.343090509261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45938.343090509261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45938.343090509261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45938.343090509261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45938.343090509261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45938.343090509261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45938.343090509261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45938.343090509261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45938.343090509261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45938.343090509261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45938.343090509261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45938.343090509261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45938.343090509261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45938.343090509261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45938.343090509261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45938.343090509261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45938.343090509261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45938.343090509261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45938.343090509261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45938.343090509261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45938.343090509261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45938.343090509261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45938.343090509261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45938.343090509261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45938.343090509261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45938.343090509261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45938.343090509261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45938.343090509261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45938.343090509261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45938.343090509261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45938.343090509261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45938.343090509261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45938.343090509261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45938.343090509261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45938.343090509261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45938.343090509261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45938.343090509261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45938.343090509261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45938.343090509261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45938.343090509261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45938.343090509261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45938.343090509261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45938.343090509261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45938.343090509261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45938.343090509261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45938.343090509261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45938.343090509261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45938.343090509261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45938.343090509261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45938.343090509261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45938.343090509261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45938.343090509261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45938.343090509261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45938.343090509261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45938.343090509261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45938.343090509261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45938.343090509261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45938.343090509261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45938.343090509261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45938.343090509261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45938.343090509261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45938.343090509261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45938.343090509261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45938.343090509261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45938.343090509261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45938.343090509261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45938.343090509261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45938.343090509261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45938.343090509261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45938.343090509261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45938.343090509261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39052</v>
      </c>
      <c r="B2" s="67" t="str">
        <f>IFERROR(VLOOKUP(D2,DB!A:K,11,0),"")</f>
        <v>R3</v>
      </c>
      <c r="C2" s="18">
        <v>1</v>
      </c>
      <c r="D2" s="18" t="s">
        <v>23559</v>
      </c>
      <c r="E2" s="18" t="s">
        <v>38964</v>
      </c>
      <c r="F2" s="20">
        <v>45938.338125000002</v>
      </c>
      <c r="G2" s="21">
        <f t="shared" ref="G2:G32" ca="1" si="0">IFERROR(NOW()-F2,"-")</f>
        <v>4.965509258909151E-3</v>
      </c>
      <c r="H2" s="22">
        <v>45938.332291666666</v>
      </c>
      <c r="I2" s="19" t="str">
        <f>IFERROR(VLOOKUP(D2,DB!A:F,6,0),"")</f>
        <v>SCECO</v>
      </c>
      <c r="J2" s="18" t="str">
        <f>IFERROR(VLOOKUP(D2,DB!A:G,7,0),"")</f>
        <v>In progress</v>
      </c>
      <c r="K2" s="50" t="s">
        <v>39053</v>
      </c>
      <c r="L2" s="23" t="str">
        <f>IFERROR(VLOOKUP(D2,DB!A:I,9,0),"")</f>
        <v>Latis</v>
      </c>
    </row>
    <row r="3" spans="1:13" ht="15" customHeight="1">
      <c r="A3" s="19"/>
      <c r="B3" s="67" t="str">
        <f>IFERROR(VLOOKUP(D3,DB!A:K,11,0),"")</f>
        <v/>
      </c>
      <c r="C3" s="18"/>
      <c r="D3" s="18"/>
      <c r="E3" s="18"/>
      <c r="F3" s="20"/>
      <c r="G3" s="21">
        <f t="shared" ca="1" si="0"/>
        <v>45938.343090509261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45938.343090509261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45938.343090509261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45938.343090509261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45938.343090509261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45938.343090509261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45938.343090509261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45938.343090509261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45938.343090509261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45938.343090509261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45938.343090509261</v>
      </c>
      <c r="H13" s="22"/>
      <c r="I13" s="19" t="str">
        <f>IFERROR(VLOOKUP(D13,DB!A:F,6,0),"")</f>
        <v/>
      </c>
      <c r="J13" s="18" t="str">
        <f>IFERROR(VLOOKUP(D13,DB!A:G,7,0),"")</f>
        <v/>
      </c>
      <c r="K13" s="50"/>
      <c r="L13" s="23" t="str">
        <f>IFERROR(VLOOKUP(D13,DB!A:I,9,0),"")</f>
        <v/>
      </c>
    </row>
    <row r="14" spans="1:13" ht="15" customHeight="1">
      <c r="A14" s="19"/>
      <c r="B14" s="67" t="str">
        <f>IFERROR(VLOOKUP(C14,DB!A:K,11,0),"")</f>
        <v/>
      </c>
      <c r="C14" s="18"/>
      <c r="D14" s="18"/>
      <c r="E14" s="18"/>
      <c r="F14" s="20"/>
      <c r="G14" s="21">
        <f t="shared" ca="1" si="0"/>
        <v>45938.343090509261</v>
      </c>
      <c r="H14" s="22"/>
      <c r="I14" s="19" t="str">
        <f>IFERROR(VLOOKUP(C14,DB!A:F,6,0),"")</f>
        <v/>
      </c>
      <c r="J14" s="18" t="str">
        <f>IFERROR(VLOOKUP(C14,DB!A:G,7,0),"")</f>
        <v/>
      </c>
      <c r="K14" s="50"/>
      <c r="L14" s="23" t="str">
        <f>IFERROR(VLOOKUP(C14,DB!A:I,9,0),"")</f>
        <v/>
      </c>
    </row>
    <row r="15" spans="1:13" ht="15" customHeight="1">
      <c r="A15" s="19"/>
      <c r="B15" s="67" t="str">
        <f>IFERROR(VLOOKUP(D15,DB!A:K,11,0),"")</f>
        <v/>
      </c>
      <c r="C15" s="18"/>
      <c r="D15" s="18"/>
      <c r="E15" s="18"/>
      <c r="F15" s="20"/>
      <c r="G15" s="21">
        <f t="shared" ca="1" si="0"/>
        <v>45938.343090509261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45938.343090509261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45938.343090509261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45938.343090509261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45938.343090509261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45938.343090509261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45938.343090509261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45938.343090509261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45938.343090509261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45938.343090509261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45938.343090509261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45938.343090509261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45938.343090509261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45938.343090509261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45938.343090509261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45938.343090509261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45938.343090509261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45938.343090509261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45938.343090509261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45938.343090509261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45938.343090509261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45938.343090509261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45938.343090509261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45938.343090509261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45938.343090509261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45938.343090509261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45938.343090509261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45938.343090509261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45938.343090509261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45938.343090509261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45938.343090509261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45938.343090509261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45938.343090509261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45938.343090509261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45938.343090509261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45938.343090509261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45938.343090509261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45938.343090509261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45938.343090509261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45938.343090509261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45938.343090509261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45938.343090509261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45938.343090509261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45938.343090509261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45938.343090509261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45938.343090509261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45938.343090509261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45938.343090509261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45938.343090509261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45938.343090509261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45938.343090509261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45938.343090509261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45938.343090509261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45938.343090509261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45938.343090509261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45938.343090509261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45938.343090509261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45938.343090509261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45938.343090509261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45938.343090509261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45938.343090509261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45938.343090509261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45938.343090509261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45938.343090509261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45938.343090509261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45938.343090509261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45938.343090509261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45938.343090509261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45938.343090509261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45938.343090509261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45938.343090509261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45938.343090509261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45938.343090509261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45938.343090509261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45938.343090509261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45938.343090509261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45938.343090509261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45938.343090509261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45938.343090509261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45938.343090509261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45938.343090509261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45938.343090509261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45938.343090509261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45938.343090509261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45938.343090509261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45938.343090509261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45938.343090509261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45938.343090509261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45938.343090509261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45938.343090509261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45938.343090509261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45938.343090509261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45938.343090509261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45938.343090509261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45938.343090509261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45938.343090509261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45938.343090509261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45938.343090509261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45938.343090509261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45938.343090509261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45938.343090509261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45938.343090509261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45938.343090509261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45938.343090509261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45938.343090509261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45938.343090509261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45938.343090509261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45938.343090509261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45938.343090509261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45938.343090509261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45938.343090509261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45938.343090509261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45938.343090509261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45938.343090509261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45938.343090509261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45938.343090509261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45938.343090509261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45938.343090509261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45938.343090509261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45938.343090509261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45938.343090509261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45938.343090509261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45938.343090509261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45938.343090509261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45938.343090509261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45938.343090509261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45938.343090509261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45938.343090509261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45938.343090509261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45938.343090509261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45938.343090509261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45938.343090509261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45938.343090509261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45938.343090509261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45938.343090509261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45938.343090509261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45938.343090509261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45938.343090509261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45938.343090509261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45938.343090509261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45938.343090509261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45938.343090509261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45938.343090509261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45938.343090509261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45938.343090509261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45938.343090509261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45938.343090509261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45938.343090509261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45938.343090509261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45938.343090509261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45938.343090509261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45938.343090509261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45938.343090509261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45938.343090509261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45938.343090509261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45938.343090509261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45938.343090509261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45938.343090509261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45938.343090509261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45938.343090509261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45938.343090509261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45938.343090509261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45938.343090509261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45938.343090509261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45938.343090509261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45938.343090509261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45938.343090509261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45938.343090509261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45938.343090509261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45938.343090509261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45938.343090509261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45938.343090509261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45938.343090509261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45938.343090509261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45938.343090509261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45938.343090509261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45938.343090509261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45938.343090509261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45938.343090509261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45938.343090509261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45938.343090509261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45938.343090509261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45938.343090509261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45938.343090509261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45938.343090509261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45938.343090509261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45938.343090509261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45938.343090509261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45938.343090509261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45938.343090509261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45938.343090509261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45938.343090509261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45938.343090509261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45938.343090509261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45938.343090509261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45938.343090509261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45938.343090509261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45938.343090509261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45938.343090509261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45938.343090509261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45938.343090509261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45938.343090509261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45938.343090509261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45938.343090509261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45938.343090509261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45938.343090509261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45938.343090509261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45938.343090509261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45938.343090509261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45938.343090509261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45938.343090509261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45938.343090509261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45938.343090509261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45938.343090509261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45938.343090509261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45938.343090509261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45938.343090509261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45938.343090509261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45938.343090509261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45938.343090509261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45938.343090509261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45938.343090509261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45938.343090509261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45938.343090509261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45938.343090509261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45938.343090509261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45938.343090509261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45938.343090509261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45938.343090509261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45938.343090509261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45938.343090509261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45938.343090509261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45938.343090509261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45938.343090509261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45938.343090509261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45938.343090509261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45938.343090509261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45938.343090509261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45938.343090509261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45938.343090509261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45938.343090509261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45938.343090509261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45938.343090509261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45938.343090509261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45938.343090509261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45938.343090509261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45938.343090509261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45938.343090509261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45938.343090509261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45938.343090509261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45938.343090509261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45938.343090509261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45938.343090509261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45938.343090509261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45938.343090509261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45938.343090509261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45938.343090509261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45938.343090509261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45938.343090509261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45938.343090509261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45938.343090509261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45938.343090509261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45938.343090509261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45938.343090509261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45938.343090509261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45938.343090509261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45938.343090509261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45938.343090509261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45938.343090509261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45938.343090509261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45938.343090509261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45938.343090509261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45938.343090509261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45938.343090509261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45938.343090509261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45938.343090509261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45938.343090509261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45938.343090509261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45938.343090509261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45938.343090509261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45938.343090509261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45938.343090509261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45938.343090509261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45938.343090509261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45938.343090509261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45938.343090509261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45938.343090509261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45938.343090509261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45938.343090509261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45938.343090509261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45938.343090509261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45938.343090509261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45938.343090509261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45938.343090509261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45938.343090509261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45938.343090509261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45938.343090509261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45938.343090509261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45938.343090509261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45938.343090509261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45938.343090509261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45938.343090509261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45938.343090509261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45938.343090509261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45938.343090509261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45938.343090509261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45938.343090509261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45938.343090509261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45938.343090509261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45938.343090509261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45938.343090509261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45938.343090509261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45938.343090509261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45938.343090509261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45938.343090509261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45938.343090509261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45938.343090509261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45938.343090509261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45938.343090509261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45938.343090509261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45938.343090509261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45938.343090509261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45938.343090509261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45938.343090509261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45938.343090509261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45938.343090509261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45938.343090509261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45938.343090509261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45938.343090509261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45938.343090509261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45938.343090509261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45938.343090509261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45938.343090509261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45938.343090509261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45938.343090509261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45938.343090509261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45938.343090509261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45938.343090509261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45938.343090509261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45938.343090509261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45938.343090509261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45938.343090509261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45938.343090509261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45938.343090509261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45938.343090509261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45938.343090509261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45938.343090509261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45938.343090509261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45938.343090509261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45938.343090509261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45938.343090509261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45938.343090509261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45938.343090509261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45938.343090509261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45938.343090509261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45938.343090509261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45938.343090509261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45938.343090509261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45938.343090509261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45938.343090509261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45938.343090509261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45938.343090509261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45938.343090509261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45938.343090509261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45938.343090509261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45938.343090509261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45938.343090509261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45938.343090509261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45938.343090509261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45938.343090509261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45938.343090509261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45938.343090509261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45938.343090509261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45938.343090509261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45938.343090509261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45938.343090509261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45938.343090509261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45938.343090509261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45938.343090509261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45938.343090509261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45938.343090509261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45938.343090509261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45938.343090509261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45938.343090509261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45938.343090509261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45938.343090509261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45938.343090509261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45938.343090509261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45938.343090509261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45938.343090509261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45938.343090509261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45938.343090509261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45938.343090509261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45938.343090509261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45938.343090509261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45938.343090509261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45938.343090509261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45938.343090509261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45938.343090509261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45938.343090509261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45938.343090509261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45938.343090509261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45938.343090509261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45938.343090509261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45938.343090509261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45938.343090509261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45938.343090509261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45938.343090509261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45938.343090509261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45938.343090509261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45938.343090509261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45938.343090509261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45938.343090509261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45938.343090509261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45938.343090509261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45938.343090509261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45938.343090509261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45938.343090509261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45938.343090509261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45938.343090509261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45938.343090509261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45938.343090509261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45938.343090509261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45938.343090509261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45938.343090509261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45938.343090509261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45938.343090509261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45938.343090509261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45938.343090509261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45938.343090509261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45938.343090509261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45938.343090509261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45938.343090509261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45938.343090509261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45938.343090509261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45938.343090509261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45938.343090509261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45938.343090509261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45938.343090509261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45938.343090509261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45938.343090509261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45938.343090509261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45938.343090509261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45938.343090509261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45938.343090509261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45938.343090509261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45938.343090509261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45938.343090509261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45938.343090509261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45938.343090509261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45938.343090509261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45938.343090509261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45938.343090509261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45938.343090509261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45938.343090509261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45938.343090509261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45938.343090509261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45938.343090509261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45938.343090509261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45938.343090509261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45938.343090509261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45938.343090509261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45938.343090509261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45938.343090509261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45938.343090509261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45938.343090509261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45938.343090509261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45938.343090509261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45938.343090509261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45938.343090509261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45938.343090509261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45938.343090509261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45938.343090509261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45938.343090509261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45938.343090509261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45938.343090509261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45938.343090509261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45938.343090509261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45938.343090509261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45938.343090509261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45938.343090509261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45938.343090509261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45938.343090509261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45938.343090509261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45938.343090509261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45938.343090509261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45938.343090509261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45938.343090509261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45938.343090509261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45938.343090509261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45938.343090509261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45938.343090509261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45938.343090509261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45938.343090509261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45938.343090509261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45938.343090509261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45938.343090509261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45938.343090509261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45938.343090509261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45938.343090509261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45938.343090509261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45938.343090509261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45938.343090509261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45938.343090509261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45938.343090509261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45938.343090509261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45938.343090509261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45938.343090509261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45938.343090509261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45938.343090509261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45938.343090509261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45938.343090509261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45938.343090509261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45938.343090509261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45938.343090509261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45938.343090509261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45938.343090509261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45938.343090509261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45938.343090509261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45938.343090509261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45938.343090509261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45938.343090509261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45938.343090509261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45938.343090509261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45938.343090509261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45938.343090509261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45938.343090509261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45938.343090509261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45938.343090509261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45938.343090509261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45938.343090509261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45938.343090509261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45938.343090509261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45938.343090509261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45938.343090509261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45938.343090509261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45938.343090509261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45938.343090509261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45938.343090509261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45938.343090509261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45938.343090509261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45938.343090509261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45938.343090509261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45938.343090509261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45938.343090509261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45938.343090509261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45938.343090509261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45938.343090509261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45938.343090509261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45938.343090509261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45938.343090509261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45938.343090509261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45938.343090509261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45938.343090509261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45938.343090509261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45938.343090509261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45938.343090509261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45938.343090509261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45938.343090509261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45938.343090509261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45938.343090509261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45938.343090509261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45938.343090509261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45938.343090509261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45938.343090509261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45938.343090509261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45938.343090509261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45938.343090509261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45938.343090509261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45938.343090509261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45938.343090509261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45938.343090509261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45938.343090509261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45938.343090509261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45938.343090509261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45938.343090509261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45938.343090509261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45938.343090509261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45938.343090509261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45938.343090509261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45938.343090509261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45938.343090509261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45938.343090509261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45938.343090509261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45938.343090509261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45938.343090509261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45938.343090509261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45938.343090509261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45938.343090509261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45938.343090509261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45938.343090509261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45938.343090509261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45938.343090509261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45938.343090509261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45938.343090509261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45938.343090509261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45938.343090509261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45938.343090509261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45938.343090509261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45938.343090509261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45938.343090509261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45938.343090509261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45938.343090509261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45938.343090509261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45938.343090509261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45938.343090509261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45938.343090509261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45938.343090509261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45938.343090509261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45938.343090509261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45938.343090509261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45938.343090509261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45938.343090509261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45938.343090509261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45938.343090509261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45938.343090509261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45938.343090509261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45938.343090509261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45938.343090509261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45938.343090509261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45938.343090509261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45938.343090509261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45938.343090509261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45938.343090509261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45938.343090509261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45938.343090509261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45938.343090509261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45938.343090509261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45938.343090509261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45938.343090509261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45938.343090509261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45938.343090509261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45938.343090509261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45938.343090509261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45938.343090509261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45938.343090509261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45938.343090509261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45938.343090509261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45938.343090509261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45938.343090509261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45938.343090509261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45938.343090509261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45938.343090509261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45938.343090509261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45938.343090509261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45938.343090509261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45938.343090509261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45938.343090509261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45938.343090509261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45938.343090509261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45938.343090509261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45938.343090509261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45938.343090509261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45938.343090509261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45938.343090509261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45938.343090509261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45938.343090509261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45938.343090509261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45938.343090509261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45938.343090509261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45938.343090509261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45938.343090509261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45938.343090509261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45938.343090509261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45938.343090509261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45938.343090509261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45938.343090509261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45938.343090509261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45938.343090509261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45938.343090509261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45938.343090509261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45938.343090509261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45938.343090509261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45938.343090509261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45938.343090509261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45938.343090509261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45938.343090509261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45938.343090509261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45938.343090509261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45938.343090509261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45938.343090509261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45938.343090509261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45938.343090509261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45938.343090509261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45938.343090509261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45938.343090509261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45938.343090509261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45938.343090509261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45938.343090509261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45938.343090509261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45938.343090509261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45938.343090509261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45938.343090509261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45938.343090509261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45938.343090509261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45938.343090509261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45938.343090509261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45938.343090509261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45938.343090509261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45938.343090509261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45938.343090509261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45938.343090509261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45938.343090509261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45938.343090509261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45938.343090509261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45938.343090509261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45938.343090509261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45938.343090509261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45938.343090509261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45938.343090509261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45938.343090509261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45938.343090509261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45938.343090509261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45938.343090509261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45938.343090509261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45938.343090509261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45938.343090509261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45938.343090509261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45938.343090509261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45938.343090509261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45938.343090509261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45938.343090509261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45938.343090509261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45938.343090509261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45938.343090509261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45938.343090509261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45938.343090509261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45938.343090509261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45938.343090509261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45938.343090509261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45938.343090509261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45938.343090509261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45938.343090509261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45938.343090509261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45938.343090509261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45938.343090509261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45938.343090509261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45938.343090509261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45938.343090509261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45938.343090509261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45938.343090509261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45938.343090509261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45938.343090509261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45938.343090509261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45938.343090509261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45938.343090509261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45938.343090509261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45938.343090509261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45938.343090509261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45938.343090509261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45938.343090509261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45938.343090509261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45938.343090509261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45938.343090509261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45938.343090509261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45938.343090509261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45938.343090509261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45938.343090509261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45938.343090509261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45938.343090509261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45938.343090509261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45938.343090509261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45938.343090509261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45938.343090509261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45938.343090509261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45938.343090509261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45938.343090509261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45938.343090509261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45938.343090509261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45938.343090509261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45938.343090509261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45938.343090509261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45938.343090509261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45938.343090509261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45938.343090509261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45938.343090509261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45938.343090509261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45938.343090509261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45938.343090509261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45938.343090509261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45938.343090509261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45938.343090509261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45938.343090509261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45938.343090509261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45938.343090509261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45938.343090509261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45938.343090509261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45938.343090509261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45938.343090509261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45938.343090509261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45938.343090509261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45938.343090509261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45938.343090509261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45938.343090509261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45938.343090509261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45938.343090509261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45938.343090509261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45938.343090509261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45938.343090509261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45938.343090509261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45938.343090509261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45938.343090509261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45938.343090509261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45938.343090509261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45938.343090509261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45938.343090509261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45938.343090509261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45938.343090509261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45938.343090509261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45938.343090509261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45938.343090509261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45938.343090509261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45938.343090509261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45938.343090509261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45938.343090509261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45938.343090509261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45938.343090509261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45938.343090509261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45938.343090509261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45938.343090509261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45938.343090509261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45938.343090509261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45938.343090509261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45938.343090509261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45938.343090509261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45938.343090509261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45938.343090509261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45938.343090509261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45938.343090509261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45938.343090509261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45938.343090509261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45938.343090509261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45938.343090509261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45938.343090509261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45938.343090509261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45938.343090509261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45938.343090509261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45938.343090509261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45938.343090509261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45938.343090509261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45938.343090509261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45938.343090509261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45938.343090509261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45938.343090509261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45938.343090509261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45938.343090509261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45938.343090509261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45938.343090509261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45938.343090509261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45938.343090509261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45938.343090509261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45938.343090509261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45938.343090509261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45938.343090509261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45938.343090509261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45938.343090509261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45938.343090509261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45938.343090509261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45938.343090509261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45938.343090509261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45938.343090509261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45938.343090509261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45938.343090509261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45938.343090509261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45938.343090509261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45938.343090509261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45938.343090509261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45938.343090509261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45938.343090509261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45938.343090509261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45938.343090509261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45938.343090509261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45938.343090509261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45938.343090509261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45938.343090509261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45938.343090509261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45938.343090509261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45938.343090509261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45938.343090509261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45938.343090509261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45938.343090509261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45938.343090509261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45938.343090509261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45938.343090509261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45938.343090509261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45938.343090509261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45938.343090509261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45938.343090509261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45938.343090509261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45938.343090509261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45938.343090509261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45938.343090509261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45938.343090509261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45938.343090509261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45938.343090509261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45938.343090509261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45938.343090509261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45938.343090509261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45938.343090509261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45938.343090509261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45938.343090509261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45938.343090509261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45938.343090509261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45938.343090509261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45938.343090509261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45938.343090509261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45938.343090509261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45938.343090509261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45938.343090509261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45938.343090509261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45938.343090509261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45938.343090509261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45938.343090509261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45938.343090509261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45938.343090509261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45938.343090509261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45938.343090509261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45938.343090509261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45938.343090509261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45938.343090509261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45938.343090509261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45938.343090509261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45938.343090509261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45938.343090509261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45938.343090509261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45938.343090509261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45938.343090509261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45938.343090509261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45938.343090509261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45938.343090509261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45938.343090509261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45938.343090509261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45938.343090509261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45938.343090509261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45938.343090509261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45938.343090509261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45938.343090509261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45938.343090509261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45938.343090509261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45938.343090509261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45938.343090509261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45938.343090509261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45938.343090509261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45938.343090509261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45938.343090509261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45938.343090509261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45938.343090509261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45938.343090509261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45938.343090509261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45938.343090509261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45938.343090509261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45938.343090509261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45938.343090509261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45938.343090509261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45938.343090509261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45938.343090509261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45938.343090509261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45938.343090509261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45938.343090509261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45938.343090509261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45938.343090509261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45938.343090509261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45938.343090509261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45938.343090509261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45938.343090509261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45938.343090509261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45938.343090509261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45938.343090509261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45938.343090509261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45938.343090509261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45938.343090509261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45938.343090509261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45938.343090509261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45938.343090509261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45938.343090509261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45938.343090509261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45938.343090509261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45938.343090509261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45938.343090509261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45938.343090509261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45938.343090509261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45938.343090509261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45938.343090509261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45938.343090509261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45938.343090509261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45938.343090509261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45938.343090509261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45938.343090509261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45938.343090509261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45938.343090509261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45938.343090509261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45938.343090509261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45938.343090509261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45938.343090509261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45938.343090509261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45938.343090509261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45938.343090509261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45938.343090509261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45938.343090509261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45938.343090509261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45938.343090509261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45938.343090509261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45938.343090509261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45938.343090509261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45938.343090509261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45938.343090509261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45938.343090509261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45938.343090509261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45938.343090509261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45938.343090509261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45938.343090509261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45938.343090509261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45938.343090509261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45938.343090509261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45938.343090509261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45938.343090509261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45938.343090509261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45938.343090509261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45938.343090509261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45938.343090509261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45938.343090509261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45938.343090509261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45938.343090509261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45938.343090509261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45938.343090509261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45938.343090509261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45938.343090509261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45938.343090509261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45938.343090509261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45938.343090509261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45938.343090509261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45938.343090509261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45938.343090509261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45938.343090509261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45938.343090509261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45938.343090509261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45938.343090509261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45938.343090509261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45938.343090509261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45938.343090509261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45938.343090509261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45938.343090509261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45938.343090509261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45938.343090509261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45938.343090509261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45938.343090509261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45938.343090509261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45938.343090509261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45938.343090509261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45938.343090509261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45938.343090509261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45938.343090509261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45938.343090509261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45938.343090509261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45938.343090509261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45938.343090509261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45938.343090509261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45938.343090509261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45938.343090509261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45938.343090509261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45938.343090509261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45938.343090509261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45938.343090509261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45938.343090509261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45938.343090509261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45938.343090509261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45938.343090509261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45938.343090509261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45938.343090509261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45938.343090509261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45938.343090509261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45938.343090509261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45938.343090509261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45938.343090509261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45938.343090509261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45938.343090509261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45938.343090509261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45938.343090509261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45938.343090509261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45938.343090509261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45938.343090509261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45938.343090509261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45938.343090509261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45938.343090509261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45938.343090509261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45938.343090509261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45938.343090509261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45938.343090509261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45938.343090509261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45938.343090509261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45938.343090509261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45938.343090509261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45938.343090509261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45938.343090509261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45938.343090509261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45938.343090509261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45938.343090509261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45938.343090509261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45938.343090509261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45938.343090509261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45938.343090509261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45938.343090509261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45938.343090509261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45938.343090509261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45938.343090509261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45938.343090509261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45938.343090509261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45938.343090509261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45938.343090509261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45938.343090509261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45938.343090509261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45938.343090509261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45938.343090509261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45938.343090509261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45938.343090509261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45938.343090509261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45938.343090509261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45938.343090509261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45938.343090509261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45938.343090509261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45938.343090509261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45938.343090509261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45938.343090509261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45938.343090509261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45938.343090509261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45938.343090509261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45938.343090509261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45938.343090509261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45938.343090509261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45938.343090509261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45938.343090509261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45938.343090509261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45938.343090509261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45938.343090509261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45938.343090509261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45938.343090509261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45938.343090509261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45938.343090509261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45938.343090509261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45938.343090509261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45938.343090509261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45938.343090509261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45938.343090509261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45938.343090509261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45938.343090509261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45938.343090509261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45938.343090509261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45938.343090509261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45938.343090509261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45938.343090509261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45938.343090509261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45938.343090509261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45938.343090509261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45938.343090509261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45938.343090509261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45938.343090509261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45938.343090509261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45938.343090509261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45938.343090509261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45938.343090509261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45938.343090509261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45938.343090509261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45938.343090509261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45938.343090509261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45938.343090509261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45938.343090509261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45938.343090509261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45938.343090509261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45938.343090509261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45938.343090509261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45938.343090509261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45938.343090509261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45938.343090509261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45938.343090509261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45938.343090509261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45938.343090509261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45938.343090509261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45938.343090509261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45938.343090509261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45938.343090509261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45938.343090509261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45938.343090509261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45938.343090509261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45938.343090509261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45938.343090509261</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workbookViewId="0">
      <selection activeCell="J7" sqref="J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234.86237291666475</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0.66466458333161427</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0.44748865740984911</v>
      </c>
      <c r="H4" s="136">
        <v>45937.884652777779</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27578</v>
      </c>
      <c r="E5" s="135" t="s">
        <v>38964</v>
      </c>
      <c r="F5" s="136"/>
      <c r="G5" s="137">
        <f ca="1">IFERROR(NOW()-F5,"")</f>
        <v>45938.343090509261</v>
      </c>
      <c r="H5" s="136">
        <v>45937.997557870367</v>
      </c>
      <c r="I5" s="132" t="str">
        <f>IFERROR(VLOOKUP(D5,DB!A:F,6,0),"")</f>
        <v>SCECO</v>
      </c>
      <c r="J5" s="132" t="str">
        <f>IFERROR(VLOOKUP(D5,DB!A:G,7,0),"")</f>
        <v>Dead</v>
      </c>
      <c r="K5" s="139" t="s">
        <v>39061</v>
      </c>
      <c r="L5" s="134" t="str">
        <f>IFERROR(VLOOKUP(D5,DB!A:I,9,0),"")</f>
        <v>Latis</v>
      </c>
    </row>
    <row r="6" spans="1:16" ht="15" customHeight="1">
      <c r="A6" s="132" t="s">
        <v>39062</v>
      </c>
      <c r="B6" s="132" t="str">
        <f>IFERROR(VLOOKUP(D6,DB!A:K,11,0),"")</f>
        <v>R4</v>
      </c>
      <c r="C6" s="133">
        <v>1</v>
      </c>
      <c r="D6" s="134" t="s">
        <v>35912</v>
      </c>
      <c r="E6" s="135" t="s">
        <v>38964</v>
      </c>
      <c r="F6" s="136">
        <v>45938.137499999997</v>
      </c>
      <c r="G6" s="137">
        <f ca="1">IFERROR(NOW()-F6,"")</f>
        <v>0.2055905092638568</v>
      </c>
      <c r="H6" s="136">
        <v>45938.131550925929</v>
      </c>
      <c r="I6" s="132" t="str">
        <f>IFERROR(VLOOKUP(D6,DB!A:F,6,0),"")</f>
        <v>Generator-SG</v>
      </c>
      <c r="J6" s="132" t="str">
        <f>IFERROR(VLOOKUP(D6,DB!A:G,7,0),"")</f>
        <v>Dead</v>
      </c>
      <c r="K6" s="139" t="s">
        <v>39059</v>
      </c>
      <c r="L6" s="134" t="str">
        <f>IFERROR(VLOOKUP(D6,DB!A:I,9,0),"")</f>
        <v>Latis</v>
      </c>
    </row>
    <row r="7" spans="1:16" ht="15" customHeight="1">
      <c r="A7" s="132"/>
      <c r="B7" s="132" t="str">
        <f>IFERROR(VLOOKUP(D7,DB!A:K,11,0),"")</f>
        <v/>
      </c>
      <c r="C7" s="133"/>
      <c r="D7" s="134"/>
      <c r="E7" s="135"/>
      <c r="F7" s="136"/>
      <c r="G7" s="137">
        <f ca="1">IFERROR(NOW()-F7,"")</f>
        <v>45938.343090509261</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45938.343090509261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45938.343090509261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45938.343090509261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45938.343090509261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45938.343090509261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45938.343090509261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45938.343090509261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45938.343090509261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45938.343090509261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45938.343090509261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45938.343090509261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8">
        <f ca="1">IFERROR(NOW()-F19,"")</f>
        <v>45938.343090509261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45938.343090509261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45938.343090509261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45938.343090509261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45938.343090509261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45938.343090509261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45938.343090509261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45938.343090509261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45938.343090509261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45938.343090509261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45938.343090509261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45938.343090509261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45938.343090509261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45938.343090509261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45938.343090509261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45938.343090509261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45938.343090509261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45938.343090509261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45938.343090509261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45938.343090509261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45938.343090509261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45938.343090509261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45938.343090509261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45938.343090509261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45938.343090509261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45938.343090509261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45938.343090509261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45938.343090509261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45938.343090509261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45938.343090509261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45938.343090509261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45938.343090509261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45938.343090509261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45938.343090509261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45938.343090509261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45938.343090509261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45938.343090509261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45938.343090509261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45938.343090509261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45938.343090509261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45938.343090509261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45938.343090509261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45938.343090509261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45938.343090509261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45938.343090509261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45938.343090509261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45938.343090509261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45938.343090509261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45938.343090509261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45938.343090509261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45938.343090509261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45938.343090509261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45938.343090509261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45938.343090509261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45938.343090509261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45938.343090509261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45938.343090509261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45938.343090509261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45938.343090509261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45938.343090509261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45938.343090509261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45938.343090509261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45938.343090509261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45938.343090509261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45938.343090509261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45938.343090509261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45938.343090509261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45938.343090509261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45938.343090509261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45938.343090509261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45938.343090509261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45938.343090509261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45938.343090509261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45938.343090509261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45938.343090509261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45938.343090509261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45938.343090509261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45938.343090509261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45938.343090509261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45938.343090509261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45938.343090509261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45938.343090509261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45938.343090509261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45938.343090509261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45938.343090509261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45938.343090509261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45938.343090509261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45938.343090509261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45938.343090509261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45938.343090509261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45938.343090509261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45938.343090509261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45938.343090509261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45938.343090509261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45938.343090509261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45938.343090509261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45938.343090509261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45938.343090509261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45938.343090509261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45938.343090509261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45938.343090509261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45938.343090509261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45938.343090509261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45938.343090509261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45938.343090509261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45938.343090509261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45938.343090509261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45938.343090509261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45938.343090509261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45938.343090509261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45938.343090509261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45938.343090509261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45938.343090509261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45938.343090509261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45938.343090509261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45938.343090509261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45938.343090509261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45938.343090509261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45938.343090509261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45938.343090509261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45938.343090509261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45938.343090509261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45938.343090509261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45938.343090509261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45938.343090509261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45938.343090509261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45938.343090509261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45938.343090509261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45938.343090509261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45938.343090509261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45938.343090509261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45938.343090509261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45938.343090509261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45938.343090509261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45938.343090509261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45938.343090509261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45938.343090509261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45938.343090509261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45938.343090509261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45938.343090509261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45938.343090509261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45938.343090509261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45938.343090509261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45938.343090509261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45938.343090509261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45938.343090509261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45938.343090509261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45938.343090509261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45938.343090509261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45938.343090509261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45938.343090509261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45938.343090509261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45938.343090509261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45938.343090509261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45938.343090509261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45938.343090509261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45938.343090509261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45938.343090509261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45938.343090509261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45938.343090509261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45938.343090509261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45938.343090509261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45938.343090509261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45938.343090509261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45938.343090509261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45938.343090509261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45938.343090509261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45938.343090509261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45938.343090509261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45938.343090509261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45938.343090509261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45938.343090509261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45938.343090509261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45938.343090509261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45938.343090509261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45938.343090509261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45938.343090509261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45938.343090509261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45938.343090509261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45938.343090509261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45938.343090509261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45938.343090509261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45938.343090509261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45938.343090509261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45938.343090509261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45938.343090509261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45938.343090509261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45938.343090509261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45938.343090509261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45938.343090509261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45938.343090509261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45938.343090509261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45938.343090509261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45938.343090509261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45938.343090509261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45938.343090509261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45938.343090509261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45938.343090509261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45938.343090509261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45938.343090509261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45938.343090509261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45938.343090509261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45938.343090509261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45938.343090509261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45938.343090509261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45938.343090509261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45938.343090509261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45938.343090509261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45938.343090509261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45938.343090509261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45938.343090509261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45938.343090509261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45938.343090509261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45938.343090509261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45938.343090509261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45938.343090509261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45938.343090509261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45938.343090509261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45938.343090509261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45938.343090509261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45938.343090509261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45938.343090509261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45938.343090509261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45938.343090509261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45938.343090509261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45938.343090509261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45938.343090509261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45938.343090509261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45938.343090509261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45938.343090509261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45938.343090509261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45938.343090509261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45938.343090509261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45938.343090509261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45938.343090509261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45938.343090509261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45938.343090509261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45938.343090509261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45938.343090509261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45938.343090509261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45938.343090509261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45938.343090509261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45938.343090509261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45938.343090509261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45938.343090509261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45938.343090509261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45938.343090509261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45938.343090509261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45938.343090509261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45938.343090509261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45938.343090509261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45938.343090509261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45938.343090509261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45938.343090509261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45938.343090509261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45938.343090509261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45938.343090509261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45938.343090509261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45938.343090509261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45938.343090509261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45938.343090509261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45938.343090509261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45938.343090509261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45938.343090509261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45938.343090509261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45938.343090509261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45938.343090509261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45938.343090509261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45938.343090509261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45938.343090509261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45938.343090509261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45938.343090509261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45938.343090509261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45938.343090509261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45938.343090509261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45938.343090509261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45938.343090509261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45938.343090509261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45938.343090509261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45938.343090509261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45938.343090509261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45938.343090509261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45938.343090509261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45938.343090509261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45938.343090509261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45938.343090509261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45938.343090509261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45938.343090509261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45938.343090509261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45938.343090509261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45938.343090509261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45938.343090509261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45938.343090509261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45938.343090509261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45938.343090509261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45938.343090509261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45938.343090509261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45938.343090509261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45938.343090509261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45938.343090509261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45938.343090509261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45938.343090509261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45938.343090509261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45938.343090509261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45938.343090509261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45938.343090509261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45938.343090509261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45938.343090509261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45938.343090509261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45938.343090509261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45938.343090509261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45938.343090509261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45938.343090509261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45938.343090509261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45938.343090509261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45938.343090509261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45938.343090509261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45938.343090509261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45938.343090509261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45938.343090509261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45938.343090509261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45938.343090509261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45938.343090509261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45938.343090509261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45938.343090509261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45938.343090509261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45938.343090509261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45938.343090509261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45938.343090509261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45938.343090509261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45938.343090509261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45938.343090509261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45938.343090509261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45938.343090509261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45938.343090509261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45938.343090509261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45938.343090509261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45938.343090509261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45938.343090509261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45938.343090509261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45938.343090509261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45938.343090509261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45938.343090509261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45938.343090509261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45938.343090509261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45938.343090509261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45938.343090509261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45938.343090509261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45938.343090509261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45938.343090509261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45938.343090509261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45938.343090509261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45938.343090509261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45938.343090509261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45938.343090509261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45938.343090509261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45938.343090509261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45938.343090509261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45938.343090509261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45938.343090509261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45938.343090509261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45938.343090509261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45938.343090509261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45938.343090509261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45938.343090509261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45938.343090509261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45938.343090509261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45938.343090509261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45938.343090509261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45938.343090509261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45938.343090509261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45938.343090509261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45938.343090509261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45938.343090509261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45938.343090509261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45938.343090509261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45938.343090509261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45938.343090509261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45938.343090509261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45938.343090509261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45938.343090509261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45938.343090509261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45938.343090509261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45938.343090509261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45938.343090509261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45938.343090509261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45938.343090509261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45938.343090509261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45938.343090509261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45938.343090509261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45938.343090509261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45938.343090509261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45938.343090509261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45938.343090509261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45938.343090509261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45938.343090509261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45938.343090509261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45938.343090509261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45938.343090509261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45938.343090509261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45938.343090509261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45938.343090509261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45938.343090509261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45938.343090509261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45938.343090509261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45938.343090509261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45938.343090509261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45938.343090509261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45938.343090509261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45938.343090509261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45938.343090509261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45938.343090509261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45938.343090509261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45938.343090509261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45938.343090509261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45938.343090509261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45938.343090509261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45938.343090509261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45938.343090509261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45938.343090509261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45938.343090509261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45938.343090509261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45938.343090509261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45938.343090509261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45938.343090509261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45938.343090509261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45938.343090509261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45938.343090509261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45938.343090509261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45938.343090509261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45938.343090509261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45938.343090509261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45938.343090509261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45938.343090509261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45938.343090509261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45938.343090509261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45938.343090509261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45938.343090509261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45938.343090509261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45938.343090509261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45938.343090509261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45938.343090509261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45938.343090509261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45938.343090509261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45938.343090509261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45938.343090509261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45938.343090509261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45938.343090509261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45938.343090509261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45938.343090509261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45938.343090509261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45938.343090509261</v>
      </c>
      <c r="H470" s="136"/>
      <c r="I470" s="132" t="str">
        <f>IFERROR(VLOOKUP(D470,DB!A:F,6,0),"")</f>
        <v/>
      </c>
      <c r="J470" s="132" t="str">
        <f>IFERROR(VLOOKUP(D470,DB!A:G,7,0),"")</f>
        <v/>
      </c>
      <c r="K470" s="139"/>
      <c r="L470" s="134" t="str">
        <f>IFERROR(VLOOKUP(D470,DB!A:I,9,0),"")</f>
        <v/>
      </c>
    </row>
    <row r="471" spans="1:12" ht="15" customHeight="1">
      <c r="A471" s="140"/>
      <c r="B471" s="140" t="str">
        <f>IFERROR(VLOOKUP(D471,DB!A:K,11,0),"")</f>
        <v/>
      </c>
      <c r="C471" s="141"/>
      <c r="D471" s="142"/>
      <c r="E471" s="143"/>
      <c r="F471" s="144"/>
      <c r="G471" s="145">
        <f ca="1">IFERROR(NOW()-F471,"")</f>
        <v>45938.343090509261</v>
      </c>
      <c r="H471" s="144"/>
      <c r="I471" s="140" t="str">
        <f>IFERROR(VLOOKUP(D471,DB!A:F,6,0),"")</f>
        <v/>
      </c>
      <c r="J471" s="140" t="str">
        <f>IFERROR(VLOOKUP(D471,DB!A:G,7,0),"")</f>
        <v/>
      </c>
      <c r="K471" s="146"/>
      <c r="L471" s="142" t="str">
        <f>IFERROR(VLOOKUP(D471,DB!A:I,9,0),"")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7" sqref="D7: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37" t="s">
        <v>36000</v>
      </c>
      <c r="E2" s="37" t="s">
        <v>38964</v>
      </c>
      <c r="F2" s="38">
        <v>45891.832060185188</v>
      </c>
      <c r="G2" s="39">
        <f t="shared" ref="G2" ca="1" si="0">IFERROR(NOW()-F2,"-")</f>
        <v>46.511030324072635</v>
      </c>
      <c r="H2" s="38">
        <v>45891.790393518517</v>
      </c>
      <c r="I2" s="37" t="str">
        <f>IFERROR(VLOOKUP(D2,DB!A:F,6,0),"")</f>
        <v>Generator-SG</v>
      </c>
      <c r="J2" s="37" t="str">
        <f>IFERROR(VLOOKUP(D2,DB!A:G,7,0),"")</f>
        <v>Vandalized</v>
      </c>
      <c r="K2" s="37" t="s">
        <v>39064</v>
      </c>
      <c r="L2" s="37" t="str">
        <f>IFERROR(VLOOKUP(D2,DB!A:I,9,0),"")</f>
        <v>Latis</v>
      </c>
      <c r="M2" s="128"/>
    </row>
    <row r="3" spans="1:13" ht="30.75">
      <c r="A3" s="37" t="s">
        <v>39065</v>
      </c>
      <c r="B3" s="37" t="str">
        <f>IFERROR(VLOOKUP(D3,DB!A:K,11,0),"")</f>
        <v>R5</v>
      </c>
      <c r="C3" s="37">
        <v>1</v>
      </c>
      <c r="D3" s="37" t="s">
        <v>31295</v>
      </c>
      <c r="E3" s="37" t="s">
        <v>39043</v>
      </c>
      <c r="F3" s="38">
        <v>45926.188877314817</v>
      </c>
      <c r="G3" s="39">
        <f ca="1">IFERROR(NOW()-F3,"-")</f>
        <v>12.15421319444431</v>
      </c>
      <c r="H3" s="38">
        <v>45926.158159722225</v>
      </c>
      <c r="I3" s="37" t="str">
        <f>IFERROR(VLOOKUP(D3,DB!A:F,6,0),"")</f>
        <v>SCECO</v>
      </c>
      <c r="J3" s="37" t="str">
        <f>IFERROR(VLOOKUP(D3,DB!A:G,7,0),"")</f>
        <v>Good</v>
      </c>
      <c r="K3" s="37" t="s">
        <v>39066</v>
      </c>
      <c r="L3" s="37" t="str">
        <f>IFERROR(VLOOKUP(D3,DB!A:I,9,0),"")</f>
        <v>Latis</v>
      </c>
      <c r="M3" s="128"/>
    </row>
    <row r="4" spans="1:13" ht="30.75">
      <c r="A4" s="37" t="s">
        <v>39067</v>
      </c>
      <c r="B4" s="37" t="str">
        <f>IFERROR(VLOOKUP(D4,DB!A:K,11,0),"")</f>
        <v>R5</v>
      </c>
      <c r="C4" s="37">
        <v>1</v>
      </c>
      <c r="D4" s="37" t="s">
        <v>31519</v>
      </c>
      <c r="E4" s="37" t="s">
        <v>39043</v>
      </c>
      <c r="F4" s="38">
        <v>45937.848715277774</v>
      </c>
      <c r="G4" s="39">
        <f ca="1">IFERROR(NOW()-F4,"-")</f>
        <v>0.49437523148662876</v>
      </c>
      <c r="H4" s="38">
        <v>45937.57917824074</v>
      </c>
      <c r="I4" s="37" t="str">
        <f>IFERROR(VLOOKUP(D4,DB!A:F,6,0),"")</f>
        <v>SCECO</v>
      </c>
      <c r="J4" s="37" t="str">
        <f>IFERROR(VLOOKUP(D4,DB!A:G,7,0),"")</f>
        <v>No BB Design</v>
      </c>
      <c r="K4" s="37" t="s">
        <v>39068</v>
      </c>
      <c r="L4" s="37" t="str">
        <f>IFERROR(VLOOKUP(D4,DB!A:I,9,0),"")</f>
        <v>Latis</v>
      </c>
      <c r="M4" s="128"/>
    </row>
    <row r="5" spans="1:13" ht="15">
      <c r="A5" s="37" t="s">
        <v>39069</v>
      </c>
      <c r="B5" s="37" t="str">
        <f>IFERROR(VLOOKUP(D5,DB!A:K,11,0),"")</f>
        <v>R5</v>
      </c>
      <c r="C5" s="37">
        <v>6</v>
      </c>
      <c r="D5" s="37" t="s">
        <v>37358</v>
      </c>
      <c r="E5" s="37" t="s">
        <v>38964</v>
      </c>
      <c r="F5" s="38">
        <v>45937.987083333333</v>
      </c>
      <c r="G5" s="39">
        <f ca="1">IFERROR(NOW()-F5,"-")</f>
        <v>0.35600717592751607</v>
      </c>
      <c r="H5" s="38">
        <v>45937.842569444445</v>
      </c>
      <c r="I5" s="37" t="str">
        <f>IFERROR(VLOOKUP(D5,DB!A:F,6,0),"")</f>
        <v>Generator-DG</v>
      </c>
      <c r="J5" s="37" t="str">
        <f>IFERROR(VLOOKUP(D5,DB!A:G,7,0),"")</f>
        <v>Good</v>
      </c>
      <c r="K5" s="37" t="s">
        <v>39070</v>
      </c>
      <c r="L5" s="37" t="str">
        <f>IFERROR(VLOOKUP(D5,DB!A:I,9,0),"")</f>
        <v>Latis</v>
      </c>
      <c r="M5" s="128"/>
    </row>
    <row r="6" spans="1:13" ht="30.75">
      <c r="A6" s="37" t="s">
        <v>39071</v>
      </c>
      <c r="B6" s="37" t="str">
        <f>IFERROR(VLOOKUP(D6,DB!A:K,11,0),"")</f>
        <v>R5</v>
      </c>
      <c r="C6" s="37">
        <v>1</v>
      </c>
      <c r="D6" s="37" t="s">
        <v>29760</v>
      </c>
      <c r="E6" s="37" t="s">
        <v>38964</v>
      </c>
      <c r="F6" s="38">
        <v>45938.14398148148</v>
      </c>
      <c r="G6" s="39">
        <f ca="1">IFERROR(NOW()-F6,"-")</f>
        <v>0.19910902778065065</v>
      </c>
      <c r="H6" s="38">
        <v>45937.893564814818</v>
      </c>
      <c r="I6" s="37" t="str">
        <f>IFERROR(VLOOKUP(D6,DB!A:F,6,0),"")</f>
        <v>SCECO</v>
      </c>
      <c r="J6" s="37" t="str">
        <f>IFERROR(VLOOKUP(D6,DB!A:G,7,0),"")</f>
        <v>Dead</v>
      </c>
      <c r="K6" s="37" t="s">
        <v>39072</v>
      </c>
      <c r="L6" s="37" t="str">
        <f>IFERROR(VLOOKUP(D6,DB!A:I,9,0),"")</f>
        <v>Latis</v>
      </c>
      <c r="M6" s="128"/>
    </row>
    <row r="7" spans="1:13" ht="15">
      <c r="A7" s="37"/>
      <c r="B7" s="37" t="str">
        <f>IFERROR(VLOOKUP(D7,DB!A:K,11,0),"")</f>
        <v/>
      </c>
      <c r="C7" s="37"/>
      <c r="D7" s="37"/>
      <c r="E7" s="37"/>
      <c r="F7" s="38"/>
      <c r="G7" s="39">
        <f ca="1">IFERROR(NOW()-F7,"-")</f>
        <v>45938.343090509261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45938.343090509261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45938.343090509261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45938.343090509261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45938.343090509261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45938.343090509261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45938.343090509261</v>
      </c>
      <c r="H13" s="38"/>
      <c r="I13" s="37" t="str">
        <f>IFERROR(VLOOKUP(D13,DB!A:F,6,0),"")</f>
        <v/>
      </c>
      <c r="J13" s="37" t="str">
        <f>IFERROR(VLOOKUP(D13,DB!A:G,7,0),"")</f>
        <v/>
      </c>
      <c r="K13" s="37"/>
      <c r="L13" s="37" t="str">
        <f>IFERROR(VLOOKUP(D13,DB!A:I,9,0),"")</f>
        <v/>
      </c>
      <c r="M13" s="128"/>
    </row>
    <row r="14" spans="1:13" ht="15">
      <c r="A14" s="84"/>
      <c r="B14" s="84" t="str">
        <f>IFERROR(VLOOKUP(D14,DB!A:K,11,0),"")</f>
        <v/>
      </c>
      <c r="C14" s="84"/>
      <c r="D14" s="84"/>
      <c r="E14" s="84"/>
      <c r="F14" s="126"/>
      <c r="G14" s="127">
        <f ca="1">IFERROR(NOW()-F14,"-")</f>
        <v>45938.343090509261</v>
      </c>
      <c r="H14" s="126"/>
      <c r="I14" s="84" t="str">
        <f>IFERROR(VLOOKUP(D14,DB!A:F,6,0),"")</f>
        <v/>
      </c>
      <c r="J14" s="84" t="str">
        <f>IFERROR(VLOOKUP(D14,DB!A:G,7,0),"")</f>
        <v/>
      </c>
      <c r="K14" s="84"/>
      <c r="L14" s="84" t="str">
        <f>IFERROR(VLOOKUP(D14,DB!A:I,9,0),"")</f>
        <v/>
      </c>
      <c r="M14" s="128"/>
    </row>
    <row r="15" spans="1:13" ht="15">
      <c r="A15" s="84"/>
      <c r="B15" s="84" t="str">
        <f>IFERROR(VLOOKUP(D15,DB!A:K,11,0),"")</f>
        <v/>
      </c>
      <c r="C15" s="84"/>
      <c r="D15" s="84"/>
      <c r="E15" s="84"/>
      <c r="F15" s="126"/>
      <c r="G15" s="127">
        <f ca="1">IFERROR(NOW()-F15,"-")</f>
        <v>45938.343090509261</v>
      </c>
      <c r="H15" s="126"/>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ca="1">IFERROR(NOW()-F16,"-")</f>
        <v>45938.343090509261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45938.343090509261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45938.343090509261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45938.343090509261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45938.343090509261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45938.343090509261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45938.343090509261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45938.343090509261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45938.343090509261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45938.343090509261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45938.343090509261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45938.343090509261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45938.343090509261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45938.343090509261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45938.343090509261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45938.343090509261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45938.343090509261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45938.343090509261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45938.343090509261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45938.343090509261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45938.343090509261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45938.343090509261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45938.343090509261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45938.343090509261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45938.343090509261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45938.343090509261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45938.343090509261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45938.343090509261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45938.343090509261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45938.343090509261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45938.343090509261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45938.343090509261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45938.343090509261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45938.343090509261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45938.343090509261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45938.343090509261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45938.343090509261</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6"/>
      <c r="G53" s="127">
        <f ca="1">IFERROR(NOW()-F53,"-")</f>
        <v>45938.343090509261</v>
      </c>
      <c r="H53" s="126"/>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ca="1">IFERROR(NOW()-F54,"-")</f>
        <v>45938.343090509261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45938.343090509261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45938.343090509261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45938.343090509261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45938.343090509261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45938.343090509261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45938.343090509261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45938.343090509261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45938.343090509261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45938.343090509261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45938.343090509261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45938.343090509261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45938.343090509261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45938.343090509261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45938.343090509261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45938.343090509261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45938.343090509261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45938.343090509261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45938.343090509261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45938.343090509261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45938.343090509261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45938.343090509261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45938.343090509261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45938.343090509261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45938.343090509261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45938.343090509261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45938.343090509261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45938.343090509261</v>
      </c>
      <c r="H81" s="38"/>
      <c r="I81" s="37" t="str">
        <f>IFERROR(VLOOKUP(D81,DB!A:F,6,0),"")</f>
        <v/>
      </c>
      <c r="J81" s="37" t="str">
        <f>IFERROR(VLOOKUP(D81,DB!A:G,7,0),"")</f>
        <v/>
      </c>
      <c r="K81" s="37"/>
      <c r="L81" s="37" t="str">
        <f>IFERROR(VLOOKUP(D81,DB!A:I,9,0),"")</f>
        <v/>
      </c>
    </row>
    <row r="82" spans="1:12" ht="15">
      <c r="A82" s="84"/>
      <c r="B82" s="84" t="str">
        <f>IFERROR(VLOOKUP(D82,DB!A:K,11,0),"")</f>
        <v/>
      </c>
      <c r="C82" s="84"/>
      <c r="D82" s="84"/>
      <c r="E82" s="84"/>
      <c r="F82" s="126"/>
      <c r="G82" s="127">
        <f ca="1">IFERROR(NOW()-F82,"-")</f>
        <v>45938.343090509261</v>
      </c>
      <c r="H82" s="126"/>
      <c r="I82" s="84" t="str">
        <f>IFERROR(VLOOKUP(D82,DB!A:F,6,0),"")</f>
        <v/>
      </c>
      <c r="J82" s="84" t="str">
        <f>IFERROR(VLOOKUP(D82,DB!A:G,7,0),"")</f>
        <v/>
      </c>
      <c r="K82" s="84"/>
      <c r="L82" s="84" t="str">
        <f>IFERROR(VLOOKUP(D82,DB!A:I,9,0),"")</f>
        <v/>
      </c>
    </row>
    <row r="83" spans="1:12" ht="15">
      <c r="A83" s="37"/>
      <c r="B83" s="37" t="str">
        <f>IFERROR(VLOOKUP(D83,DB!A:K,11,0),"")</f>
        <v/>
      </c>
      <c r="C83" s="37"/>
      <c r="D83" s="37"/>
      <c r="E83" s="37"/>
      <c r="F83" s="38"/>
      <c r="G83" s="39">
        <f ca="1">IFERROR(NOW()-F83,"-")</f>
        <v>45938.343090509261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45938.343090509261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45938.343090509261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45938.343090509261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45938.343090509261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45938.343090509261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45938.343090509261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45938.343090509261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45938.343090509261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45938.343090509261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45938.343090509261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45938.343090509261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45938.343090509261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45938.343090509261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45938.343090509261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45938.343090509261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45938.343090509261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45938.343090509261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45938.343090509261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45938.343090509261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45938.343090509261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45938.343090509261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45938.343090509261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45938.343090509261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45938.343090509261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45938.343090509261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45938.343090509261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45938.343090509261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45938.343090509261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45938.343090509261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45938.343090509261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45938.343090509261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45938.343090509261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45938.343090509261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45938.343090509261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45938.343090509261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45938.343090509261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45938.343090509261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45938.343090509261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45938.343090509261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45938.343090509261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45938.343090509261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45938.343090509261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45938.343090509261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45938.343090509261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45938.343090509261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45938.343090509261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45938.343090509261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45938.343090509261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45938.343090509261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45938.343090509261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45938.343090509261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45938.343090509261</v>
      </c>
      <c r="H135" s="38"/>
      <c r="I135" s="37" t="str">
        <f>IFERROR(VLOOKUP(D135,DB!A:F,6,0),"")</f>
        <v/>
      </c>
      <c r="J135" s="37" t="str">
        <f>IFERROR(VLOOKUP(D135,DB!A:G,7,0),"")</f>
        <v/>
      </c>
      <c r="K135" s="37"/>
      <c r="L135" s="37" t="str">
        <f>IFERROR(VLOOKUP(D135,DB!A:I,9,0),"")</f>
        <v/>
      </c>
    </row>
    <row r="136" spans="1:12" ht="15">
      <c r="A136" s="84"/>
      <c r="B136" s="84" t="str">
        <f>IFERROR(VLOOKUP(D136,DB!A:K,11,0),"")</f>
        <v/>
      </c>
      <c r="C136" s="84"/>
      <c r="D136" s="84"/>
      <c r="E136" s="84"/>
      <c r="F136" s="126"/>
      <c r="G136" s="127">
        <f ca="1">IFERROR(NOW()-F136,"-")</f>
        <v>45938.343090509261</v>
      </c>
      <c r="H136" s="126"/>
      <c r="I136" s="84" t="str">
        <f>IFERROR(VLOOKUP(D136,DB!A:F,6,0),"")</f>
        <v/>
      </c>
      <c r="J136" s="84" t="str">
        <f>IFERROR(VLOOKUP(D136,DB!A:G,7,0),"")</f>
        <v/>
      </c>
      <c r="K136" s="84"/>
      <c r="L136" s="84" t="str">
        <f>IFERROR(VLOOKUP(D136,DB!A:I,9,0),"")</f>
        <v/>
      </c>
    </row>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3" ht="15"/>
    <row r="414" ht="15"/>
    <row r="415" ht="15"/>
    <row r="416" ht="15"/>
    <row r="417" ht="15"/>
    <row r="418" ht="15"/>
    <row r="419" ht="15"/>
    <row r="420"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6" ht="15"/>
    <row r="467" ht="15"/>
    <row r="468" ht="15"/>
    <row r="471" ht="15"/>
    <row r="472" ht="15"/>
    <row r="473" ht="15"/>
    <row r="474"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88" ht="15"/>
    <row r="789" ht="15"/>
    <row r="790" ht="15"/>
    <row r="791" ht="15"/>
    <row r="795" ht="15"/>
    <row r="796" ht="15"/>
    <row r="806" ht="15"/>
    <row r="811" ht="15"/>
    <row r="822" ht="15"/>
    <row r="823" ht="15"/>
    <row r="830" ht="15"/>
    <row r="831" ht="15"/>
    <row r="835" ht="15"/>
    <row r="836" ht="15"/>
    <row r="837" ht="15"/>
    <row r="844" ht="15"/>
    <row r="845" ht="15"/>
    <row r="846" ht="15"/>
    <row r="847" ht="15"/>
    <row r="849" ht="15"/>
    <row r="850" ht="15"/>
    <row r="851" ht="15"/>
    <row r="854" ht="15"/>
    <row r="855" ht="15"/>
    <row r="856" ht="15"/>
    <row r="857" ht="15"/>
    <row r="859" ht="15"/>
    <row r="860" ht="15"/>
    <row r="861" ht="15"/>
    <row r="862" ht="15"/>
    <row r="863" ht="15"/>
    <row r="864" ht="15"/>
    <row r="866" ht="15"/>
    <row r="867" ht="15"/>
    <row r="869" ht="15"/>
    <row r="870" ht="15"/>
    <row r="872" ht="15"/>
    <row r="873" ht="15"/>
    <row r="874" ht="15"/>
    <row r="876" ht="15"/>
    <row r="877" ht="15"/>
    <row r="878" ht="15"/>
    <row r="879" ht="15"/>
    <row r="880" ht="15"/>
    <row r="884" ht="15"/>
    <row r="885" ht="15"/>
    <row r="886" ht="15"/>
    <row r="887" ht="15"/>
    <row r="890" ht="15"/>
    <row r="891" ht="15"/>
    <row r="894" ht="15"/>
    <row r="935" ht="15"/>
    <row r="936" ht="15"/>
    <row r="939" ht="15"/>
    <row r="940" ht="15"/>
    <row r="947" ht="15"/>
    <row r="948" ht="15"/>
    <row r="951" ht="15"/>
    <row r="953" ht="15"/>
    <row r="955" ht="15"/>
    <row r="956" ht="15"/>
    <row r="957" ht="15"/>
    <row r="960" ht="15"/>
    <row r="961" ht="15"/>
    <row r="963" ht="15"/>
    <row r="966" ht="15"/>
    <row r="967" ht="15"/>
    <row r="969" ht="15"/>
    <row r="970" ht="15"/>
    <row r="971" ht="15"/>
    <row r="972" ht="15"/>
    <row r="973" ht="15"/>
    <row r="976" ht="15"/>
    <row r="977" ht="15"/>
    <row r="978" ht="15"/>
    <row r="979" ht="15"/>
    <row r="980" ht="15"/>
    <row r="981" ht="15"/>
    <row r="983" ht="15"/>
    <row r="985" ht="15"/>
    <row r="987" ht="15"/>
    <row r="988" ht="15"/>
    <row r="989" ht="15"/>
    <row r="991" ht="15"/>
    <row r="992" ht="15"/>
    <row r="993" ht="15"/>
    <row r="994" ht="15"/>
    <row r="995" ht="15"/>
    <row r="996" ht="15"/>
    <row r="997" ht="15"/>
    <row r="999" ht="15"/>
    <row r="1000" ht="15"/>
    <row r="1001" ht="15"/>
    <row r="1006" ht="15"/>
    <row r="1007" ht="15"/>
    <row r="1011" ht="15"/>
    <row r="1012" ht="15"/>
    <row r="1013" ht="15"/>
    <row r="1016" ht="15"/>
    <row r="1018" ht="15"/>
    <row r="1022" ht="15"/>
    <row r="1026" ht="15"/>
    <row r="1032" ht="15"/>
    <row r="1033" ht="15"/>
    <row r="1035" ht="15"/>
    <row r="1036" ht="15"/>
    <row r="1038" ht="15"/>
    <row r="1041" ht="15"/>
    <row r="1042" ht="15"/>
    <row r="1044" ht="15"/>
    <row r="1046" ht="15"/>
    <row r="1048" ht="15"/>
    <row r="1050" ht="15"/>
    <row r="1051" ht="15"/>
    <row r="1052" ht="15"/>
    <row r="1054" ht="15"/>
    <row r="1055" ht="15"/>
    <row r="1056" ht="15"/>
    <row r="1057" ht="15"/>
    <row r="1060" ht="15"/>
    <row r="1234" ht="15"/>
    <row r="1235" ht="15"/>
    <row r="1245" ht="15"/>
    <row r="1246" ht="15"/>
    <row r="1247" ht="15"/>
    <row r="1253" ht="15"/>
    <row r="1254" ht="15"/>
    <row r="1255" ht="15"/>
    <row r="1256" ht="15"/>
    <row r="1258" ht="15"/>
    <row r="1261" ht="15"/>
    <row r="1262" ht="15"/>
    <row r="1263" ht="15"/>
    <row r="1264" ht="15"/>
    <row r="1266" ht="15"/>
    <row r="1267" ht="15"/>
    <row r="1269" ht="15"/>
    <row r="1270" ht="15"/>
    <row r="1271" ht="15"/>
    <row r="1272" ht="15"/>
    <row r="1274" ht="15"/>
    <row r="1275" ht="15"/>
    <row r="1276" ht="15"/>
    <row r="1279" ht="15"/>
    <row r="1280" ht="15"/>
    <row r="1283" ht="15"/>
    <row r="1284" ht="15"/>
    <row r="1285" ht="15"/>
    <row r="1286" ht="15"/>
    <row r="1287" ht="15"/>
    <row r="1288" ht="15"/>
    <row r="1289" ht="15"/>
    <row r="1290" ht="15"/>
    <row r="1292" ht="15"/>
    <row r="1294" ht="15"/>
    <row r="1295" ht="15"/>
    <row r="1296" ht="15"/>
    <row r="1299" ht="15"/>
    <row r="1309" ht="15"/>
    <row r="1312" ht="15"/>
    <row r="1313" ht="15"/>
    <row r="1317" ht="15"/>
    <row r="1321" ht="15"/>
    <row r="1324" ht="15"/>
    <row r="1326" ht="15"/>
    <row r="1327" ht="15"/>
    <row r="1330" ht="15"/>
    <row r="1332" ht="15"/>
    <row r="1335" ht="15"/>
    <row r="1336" ht="15"/>
    <row r="1337" ht="15"/>
    <row r="1339" ht="15"/>
    <row r="1341" ht="15"/>
    <row r="1342" ht="15"/>
    <row r="1343" ht="15"/>
    <row r="1347" ht="15"/>
    <row r="1348" ht="15"/>
    <row r="1349" ht="15"/>
    <row r="1351" ht="15"/>
    <row r="1352" ht="15"/>
    <row r="1353" ht="15"/>
    <row r="1354" ht="15"/>
    <row r="1356" ht="15"/>
    <row r="1367"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workbookViewId="0">
      <selection activeCell="D8" sqref="D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39073</v>
      </c>
      <c r="B2" s="112" t="s">
        <v>5398</v>
      </c>
      <c r="C2" s="129">
        <v>1</v>
      </c>
      <c r="D2" s="112" t="s">
        <v>34463</v>
      </c>
      <c r="E2" s="129" t="s">
        <v>39074</v>
      </c>
      <c r="F2" s="130">
        <v>45926.772847222222</v>
      </c>
      <c r="G2" s="81">
        <f ca="1">IFERROR(NOW()-F2,"-")</f>
        <v>11.570243287038465</v>
      </c>
      <c r="H2" s="131">
        <v>45927.449074074102</v>
      </c>
      <c r="I2" s="112" t="str">
        <f>IFERROR(VLOOKUP(D2,DB!A:F,6,0),"")</f>
        <v>SCECO</v>
      </c>
      <c r="J2" s="112" t="str">
        <f>IFERROR(VLOOKUP(D2,DB!A:G,7,0),"")</f>
        <v>Weak</v>
      </c>
      <c r="K2" s="129" t="s">
        <v>39075</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45938.343090509261</v>
      </c>
      <c r="H3" s="131">
        <v>45927.987534722219</v>
      </c>
      <c r="I3" s="112" t="str">
        <f>IFERROR(VLOOKUP(D3,DB!A:F,6,0),"")</f>
        <v>SCECO</v>
      </c>
      <c r="J3" s="112" t="str">
        <f>IFERROR(VLOOKUP(D3,DB!A:G,7,0),"")</f>
        <v>Vandalized</v>
      </c>
      <c r="K3" s="129" t="s">
        <v>39076</v>
      </c>
      <c r="L3" s="118" t="str">
        <f>IFERROR(VLOOKUP(D3,DB!A:I,9,0),"")</f>
        <v>Latis</v>
      </c>
    </row>
    <row r="4" spans="1:16383" ht="31.5" customHeight="1">
      <c r="A4" s="129" t="s">
        <v>39077</v>
      </c>
      <c r="B4" s="112" t="s">
        <v>5398</v>
      </c>
      <c r="C4" s="129">
        <v>1</v>
      </c>
      <c r="D4" s="112" t="s">
        <v>32861</v>
      </c>
      <c r="E4" s="129" t="s">
        <v>39074</v>
      </c>
      <c r="F4" s="130">
        <v>45933.880972222221</v>
      </c>
      <c r="G4" s="81">
        <f ca="1">IFERROR(NOW()-F4,"-")</f>
        <v>4.4621182870396296</v>
      </c>
      <c r="H4" s="131">
        <v>45929.455266203702</v>
      </c>
      <c r="I4" s="112" t="str">
        <f>IFERROR(VLOOKUP(D4,DB!A:F,6,0),"")</f>
        <v>SCECO</v>
      </c>
      <c r="J4" s="112" t="str">
        <f>IFERROR(VLOOKUP(D4,DB!A:G,7,0),"")</f>
        <v>In progress</v>
      </c>
      <c r="K4" s="129" t="s">
        <v>39075</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39078</v>
      </c>
      <c r="B5" s="112" t="s">
        <v>5398</v>
      </c>
      <c r="C5" s="129">
        <v>1</v>
      </c>
      <c r="D5" s="112" t="s">
        <v>33408</v>
      </c>
      <c r="E5" s="129" t="s">
        <v>38964</v>
      </c>
      <c r="F5" s="130">
        <v>45934.942245370374</v>
      </c>
      <c r="G5" s="81">
        <f ca="1">IFERROR(NOW()-F5,"-")</f>
        <v>3.4008451388872345</v>
      </c>
      <c r="H5" s="131">
        <v>45934.470231481479</v>
      </c>
      <c r="I5" s="112" t="str">
        <f>IFERROR(VLOOKUP(D5,DB!A:F,6,0),"")</f>
        <v>SCECO</v>
      </c>
      <c r="J5" s="112" t="str">
        <f>IFERROR(VLOOKUP(D5,DB!A:G,7,0),"")</f>
        <v>Dead</v>
      </c>
      <c r="K5" s="129" t="s">
        <v>39075</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39079</v>
      </c>
      <c r="B6" s="112" t="str">
        <f>IFERROR(VLOOKUP(D6,DB!A:K,11,0),"")</f>
        <v>R6</v>
      </c>
      <c r="C6" s="114">
        <v>1</v>
      </c>
      <c r="D6" s="112" t="s">
        <v>33684</v>
      </c>
      <c r="E6" s="129" t="s">
        <v>39074</v>
      </c>
      <c r="F6" s="116">
        <v>45937.809027777781</v>
      </c>
      <c r="G6" s="81">
        <f ca="1">IFERROR(NOW()-F6,"-")</f>
        <v>0.53406273147993488</v>
      </c>
      <c r="H6" s="116">
        <v>45937.667847222219</v>
      </c>
      <c r="I6" s="112" t="str">
        <f>IFERROR(VLOOKUP(D6,DB!A:F,6,0),"")</f>
        <v>SCECO</v>
      </c>
      <c r="J6" s="112" t="str">
        <f>IFERROR(VLOOKUP(D6,DB!A:G,7,0),"")</f>
        <v>Weak</v>
      </c>
      <c r="K6" s="117" t="s">
        <v>39080</v>
      </c>
      <c r="L6" s="118" t="str">
        <f>IFERROR(VLOOKUP(D6,DB!A:I,9,0),"")</f>
        <v>Latis</v>
      </c>
    </row>
    <row r="7" spans="1:16383" ht="31.5" customHeight="1">
      <c r="A7" s="113"/>
      <c r="B7" s="112" t="str">
        <f>IFERROR(VLOOKUP(D7,DB!A:K,11,0),"")</f>
        <v/>
      </c>
      <c r="C7" s="114"/>
      <c r="D7" s="112"/>
      <c r="E7" s="115"/>
      <c r="F7" s="116"/>
      <c r="G7" s="81">
        <f ca="1">IFERROR(NOW()-F7,"-")</f>
        <v>45938.343090509261</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45938.343090509261</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45938.343090509261</v>
      </c>
      <c r="H9" s="116"/>
      <c r="I9" s="112" t="str">
        <f>IFERROR(VLOOKUP(D9,DB!A:F,6,0),"")</f>
        <v/>
      </c>
      <c r="J9" s="111"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45938.343090509261</v>
      </c>
      <c r="H10" s="116"/>
      <c r="I10" s="112" t="str">
        <f>IFERROR(VLOOKUP(D10,DB!A:F,6,0),"")</f>
        <v/>
      </c>
      <c r="J10" s="111"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45938.343090509261</v>
      </c>
      <c r="H11" s="116"/>
      <c r="I11" s="112" t="str">
        <f>IFERROR(VLOOKUP(D11,DB!A:F,6,0),"")</f>
        <v/>
      </c>
      <c r="J11" s="111"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45938.343090509261</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45938.343090509261</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45938.343090509261</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45938.343090509261</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45938.343090509261</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45938.343090509261</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45938.343090509261</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45938.343090509261</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45938.343090509261</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45938.343090509261</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45938.343090509261</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45938.343090509261</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45938.343090509261</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45938.343090509261</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45938.343090509261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45938.343090509261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45938.343090509261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45938.343090509261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45938.343090509261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45938.343090509261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45938.343090509261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45938.343090509261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45938.343090509261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45938.343090509261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45938.343090509261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45938.343090509261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45938.343090509261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45938.343090509261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45938.343090509261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45938.343090509261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45938.343090509261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45938.343090509261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45938.343090509261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45938.343090509261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45938.343090509261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45938.343090509261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45938.343090509261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45938.343090509261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45938.343090509261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45938.343090509261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45938.343090509261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45938.343090509261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45938.343090509261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45938.343090509261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45938.343090509261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45938.343090509261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45938.343090509261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45938.343090509261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45938.343090509261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45938.343090509261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45938.343090509261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45938.343090509261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45938.343090509261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45938.343090509261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45938.343090509261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45938.343090509261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45938.343090509261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45938.343090509261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45938.343090509261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45938.343090509261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45938.343090509261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45938.343090509261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45938.343090509261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45938.343090509261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45938.343090509261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45938.343090509261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45938.343090509261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45938.343090509261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45938.343090509261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45938.343090509261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45938.343090509261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45938.343090509261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45938.343090509261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45938.343090509261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45938.343090509261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45938.343090509261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45938.343090509261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45938.343090509261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45938.343090509261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45938.343090509261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45938.343090509261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45938.343090509261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45938.343090509261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45938.343090509261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45938.343090509261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45938.343090509261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45938.343090509261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45938.343090509261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45938.343090509261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45938.343090509261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45938.343090509261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45938.343090509261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45938.343090509261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45938.343090509261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45938.343090509261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45938.343090509261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45938.343090509261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45938.343090509261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45938.343090509261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45938.343090509261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45938.343090509261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45938.343090509261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45938.343090509261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45938.343090509261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45938.343090509261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45938.343090509261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45938.343090509261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45938.343090509261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45938.343090509261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45938.343090509261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45938.343090509261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45938.343090509261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45938.343090509261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45938.343090509261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45938.343090509261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45938.343090509261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45938.343090509261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45938.343090509261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45938.343090509261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45938.343090509261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45938.343090509261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45938.343090509261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45938.343090509261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45938.343090509261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45938.343090509261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45938.343090509261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45938.343090509261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45938.343090509261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45938.343090509261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45938.343090509261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45938.343090509261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45938.343090509261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45938.343090509261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45938.343090509261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45938.343090509261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45938.343090509261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45938.343090509261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45938.343090509261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45938.343090509261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45938.343090509261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45938.343090509261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45938.343090509261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45938.343090509261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45938.343090509261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45938.343090509261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45938.343090509261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45938.343090509261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45938.343090509261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45938.343090509261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45938.343090509261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45938.343090509261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45938.343090509261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45938.343090509261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45938.343090509261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45938.343090509261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45938.343090509261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45938.343090509261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45938.343090509261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45938.343090509261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45938.343090509261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45938.343090509261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45938.343090509261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45938.343090509261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45938.343090509261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45938.343090509261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45938.343090509261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45938.343090509261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45938.343090509261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45938.343090509261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45938.343090509261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45938.343090509261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45938.343090509261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45938.343090509261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45938.343090509261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45938.343090509261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45938.343090509261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45938.343090509261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45938.343090509261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45938.343090509261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45938.343090509261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45938.343090509261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45938.343090509261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45938.343090509261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45938.343090509261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45938.343090509261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45938.343090509261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45938.343090509261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45938.343090509261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45938.343090509261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45938.343090509261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45938.343090509261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45938.343090509261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45938.343090509261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45938.343090509261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45938.343090509261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45938.343090509261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45938.343090509261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45938.343090509261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45938.343090509261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45938.343090509261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45938.343090509261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45938.343090509261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45938.343090509261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45938.343090509261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45938.343090509261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45938.343090509261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45938.343090509261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45938.343090509261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45938.343090509261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45938.343090509261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45938.343090509261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45938.343090509261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45938.343090509261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45938.343090509261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45938.343090509261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45938.343090509261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45938.343090509261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45938.343090509261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45938.343090509261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45938.343090509261</v>
      </c>
      <c r="H231" s="116"/>
      <c r="I231" s="112" t="str">
        <f>IFERROR(VLOOKUP(D231,DB!A:F,6,0),"")</f>
        <v/>
      </c>
      <c r="J231" s="111" t="str">
        <f>IFERROR(VLOOKUP(D231,DB!A:G,7,0),"")</f>
        <v/>
      </c>
      <c r="K231" s="117"/>
      <c r="L231" s="118"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2025-10-08T05:16:04Z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